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L10" i="12"/>
  <c r="L9" i="12"/>
  <c r="L8" i="12"/>
  <c r="M10" i="12"/>
  <c r="M9" i="12"/>
  <c r="M8" i="12"/>
  <c r="H12" i="11"/>
  <c r="L12" i="8"/>
  <c r="N12" i="8"/>
  <c r="P12" i="11"/>
  <c r="F8" i="12"/>
  <c r="I12" i="11"/>
  <c r="L12" i="9"/>
  <c r="N12" i="9"/>
  <c r="Q12" i="11"/>
  <c r="G8" i="12"/>
  <c r="J12" i="11"/>
  <c r="L12" i="10"/>
  <c r="N12" i="10"/>
  <c r="R12" i="11"/>
  <c r="H8" i="12"/>
  <c r="F9" i="12"/>
  <c r="G9" i="12"/>
  <c r="H9" i="12"/>
  <c r="F10" i="12"/>
  <c r="G10" i="12"/>
  <c r="H10" i="12"/>
  <c r="G12" i="11"/>
  <c r="L12" i="7"/>
  <c r="N12" i="7"/>
  <c r="O12" i="11"/>
  <c r="E10" i="12"/>
  <c r="E9" i="12"/>
  <c r="E8" i="12"/>
  <c r="K10" i="12"/>
  <c r="I10" i="12"/>
  <c r="I9" i="12"/>
  <c r="I8" i="12"/>
  <c r="S13" i="11"/>
  <c r="I11" i="12"/>
  <c r="P13" i="11"/>
  <c r="F11" i="12"/>
  <c r="Q13" i="11"/>
  <c r="G11" i="12"/>
  <c r="R13" i="11"/>
  <c r="H11" i="12"/>
  <c r="O13" i="11"/>
  <c r="E11" i="12"/>
  <c r="M11" i="12"/>
  <c r="L11" i="12"/>
  <c r="K9" i="12"/>
  <c r="K8" i="12"/>
  <c r="K11" i="12"/>
  <c r="C14" i="12"/>
  <c r="C13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M12" i="11"/>
  <c r="L12" i="11"/>
  <c r="K12" i="11"/>
  <c r="V12" i="11"/>
  <c r="W12" i="11"/>
  <c r="U12" i="11"/>
  <c r="W13" i="11"/>
  <c r="Y13" i="11"/>
  <c r="U13" i="11"/>
  <c r="X13" i="11"/>
  <c r="V13" i="11"/>
  <c r="Y12" i="11"/>
  <c r="X12" i="11"/>
  <c r="I12" i="10"/>
  <c r="I12" i="9"/>
  <c r="I12" i="8"/>
  <c r="R13" i="10"/>
  <c r="T13" i="10"/>
  <c r="P13" i="10"/>
  <c r="S13" i="10"/>
  <c r="Q13" i="10"/>
  <c r="N13" i="10"/>
  <c r="M12" i="10"/>
  <c r="M13" i="10"/>
  <c r="T12" i="10"/>
  <c r="S12" i="10"/>
  <c r="R13" i="9"/>
  <c r="T13" i="9"/>
  <c r="P13" i="9"/>
  <c r="S13" i="9"/>
  <c r="Q13" i="9"/>
  <c r="N13" i="9"/>
  <c r="M12" i="9"/>
  <c r="M13" i="9"/>
  <c r="T12" i="9"/>
  <c r="S12" i="9"/>
  <c r="R13" i="8"/>
  <c r="T13" i="8"/>
  <c r="P13" i="8"/>
  <c r="S13" i="8"/>
  <c r="Q13" i="8"/>
  <c r="N13" i="8"/>
  <c r="M12" i="8"/>
  <c r="M13" i="8"/>
  <c r="T12" i="8"/>
  <c r="S12" i="8"/>
  <c r="R13" i="7"/>
  <c r="Q13" i="7"/>
  <c r="P13" i="7"/>
  <c r="N13" i="7"/>
  <c r="M12" i="7"/>
  <c r="M13" i="7"/>
  <c r="T13" i="7"/>
  <c r="S13" i="7"/>
  <c r="T12" i="7"/>
  <c r="S12" i="7"/>
</calcChain>
</file>

<file path=xl/sharedStrings.xml><?xml version="1.0" encoding="utf-8"?>
<sst xmlns="http://schemas.openxmlformats.org/spreadsheetml/2006/main" count="185" uniqueCount="50">
  <si>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</si>
  <si>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</si>
  <si>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</si>
  <si>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</si>
  <si>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</si>
  <si>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</si>
  <si>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</si>
  <si>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</si>
  <si>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</si>
  <si>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</si>
  <si>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</si>
  <si>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</si>
  <si>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</si>
  <si>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</si>
  <si>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</si>
  <si>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</si>
  <si>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</si>
  <si>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</si>
  <si>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</si>
  <si>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</si>
  <si>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</si>
  <si>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</si>
  <si>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</si>
  <si>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</si>
  <si>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</si>
  <si>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</si>
  <si>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</si>
  <si>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UNIDAD TÉCNICA DE SERVICIOS PÚBLICOS (UTSP)</t>
  </si>
  <si>
    <t>Porcentaje de comités de desarrollo y control social con el acompañamiento según lo requerido.</t>
  </si>
  <si>
    <t>INSTITUCIONES DEMOCRÁTICAS DE BASE  FORTALECIDAS E INCLUYENTES</t>
  </si>
  <si>
    <t>GOBIERNO PARTICIPATIVO Y ABIERTO</t>
  </si>
  <si>
    <t>1 - GOBERNANZA DEMOCRÁTICA</t>
  </si>
  <si>
    <t>2016 - 2019</t>
  </si>
  <si>
    <t>AVANCE EN CUMPLIMIENTO</t>
  </si>
  <si>
    <t>RECURSOS FINANCIEROS 2016 - 2017 (Miles de pesos)</t>
  </si>
  <si>
    <t>RESUMEN CUMPLIMIENTO UNIDAD TÉCNICA DE SERVICIOS PÚBLICOS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</si>
  <si>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</si>
  <si>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</si>
  <si>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</si>
  <si>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</si>
  <si>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</si>
  <si>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</si>
  <si>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</si>
  <si>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</si>
  <si>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</si>
  <si>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1.1.4</t>
  </si>
  <si>
    <t>Instituciones Democráticas de Base Fortalecidas e Incluyentes</t>
  </si>
  <si>
    <t>PLAN DE DESARROLLO 2016 - 2019</t>
  </si>
  <si>
    <t xml:space="preserve"> -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</si>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</sst>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1">
    <xf numFmtId="0" fontId="0" fillId="0" borderId="0" xfId="0"/>
    <xf numFmtId="0" fontId="5" fillId="0" borderId="0" xfId="0" applyFont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9" fontId="7" fillId="2" borderId="36" xfId="0" applyNumberFormat="1" applyFont="1" applyFill="1" applyBorder="1" applyAlignment="1">
      <alignment horizontal="center" vertical="center"/>
    </xf>
    <xf numFmtId="9" fontId="7" fillId="2" borderId="24" xfId="0" applyNumberFormat="1" applyFont="1" applyFill="1" applyBorder="1" applyAlignment="1">
      <alignment horizontal="center" vertical="center"/>
    </xf>
    <xf numFmtId="0" fontId="5" fillId="0" borderId="22" xfId="0" quotePrefix="1" applyFont="1" applyFill="1" applyBorder="1"/>
    <xf numFmtId="3" fontId="7" fillId="2" borderId="37" xfId="0" applyNumberFormat="1" applyFont="1" applyFill="1" applyBorder="1" applyAlignment="1">
      <alignment horizontal="center" vertical="center"/>
    </xf>
    <xf numFmtId="3" fontId="7" fillId="2" borderId="25" xfId="0" applyNumberFormat="1" applyFont="1" applyFill="1" applyBorder="1" applyAlignment="1">
      <alignment horizontal="center" vertical="center"/>
    </xf>
    <xf numFmtId="9" fontId="7" fillId="2" borderId="25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justify" vertical="center" wrapText="1"/>
    </xf>
    <xf numFmtId="9" fontId="5" fillId="0" borderId="30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9" fontId="6" fillId="0" borderId="38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 applyProtection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3" fillId="0" borderId="30" xfId="0" applyFont="1" applyFill="1" applyBorder="1" applyAlignment="1">
      <alignment horizontal="justify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9" fontId="5" fillId="3" borderId="29" xfId="0" applyNumberFormat="1" applyFont="1" applyFill="1" applyBorder="1" applyAlignment="1">
      <alignment horizontal="center" vertical="center"/>
    </xf>
    <xf numFmtId="9" fontId="5" fillId="3" borderId="41" xfId="0" applyNumberFormat="1" applyFont="1" applyFill="1" applyBorder="1" applyAlignment="1">
      <alignment horizontal="center" vertical="center"/>
    </xf>
    <xf numFmtId="9" fontId="5" fillId="3" borderId="30" xfId="0" applyNumberFormat="1" applyFont="1" applyFill="1" applyBorder="1" applyAlignment="1">
      <alignment horizontal="center" vertical="center"/>
    </xf>
    <xf numFmtId="9" fontId="10" fillId="2" borderId="30" xfId="0" applyNumberFormat="1" applyFont="1" applyFill="1" applyBorder="1" applyAlignment="1">
      <alignment horizontal="center" vertical="center"/>
    </xf>
    <xf numFmtId="9" fontId="7" fillId="3" borderId="28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10" fillId="2" borderId="29" xfId="0" applyNumberFormat="1" applyFont="1" applyFill="1" applyBorder="1" applyAlignment="1">
      <alignment horizontal="center" vertical="center"/>
    </xf>
    <xf numFmtId="9" fontId="7" fillId="2" borderId="28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2" fillId="0" borderId="55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9" fontId="13" fillId="5" borderId="30" xfId="0" applyNumberFormat="1" applyFont="1" applyFill="1" applyBorder="1" applyAlignment="1">
      <alignment horizontal="center" vertical="center"/>
    </xf>
    <xf numFmtId="9" fontId="14" fillId="5" borderId="48" xfId="0" applyNumberFormat="1" applyFont="1" applyFill="1" applyBorder="1" applyAlignment="1">
      <alignment horizontal="center" vertical="center"/>
    </xf>
    <xf numFmtId="9" fontId="15" fillId="5" borderId="41" xfId="0" applyNumberFormat="1" applyFont="1" applyFill="1" applyBorder="1" applyAlignment="1">
      <alignment horizontal="center" vertical="center"/>
    </xf>
    <xf numFmtId="3" fontId="13" fillId="5" borderId="29" xfId="0" applyNumberFormat="1" applyFont="1" applyFill="1" applyBorder="1" applyAlignment="1">
      <alignment horizontal="center" vertical="center"/>
    </xf>
    <xf numFmtId="3" fontId="13" fillId="5" borderId="30" xfId="0" applyNumberFormat="1" applyFont="1" applyFill="1" applyBorder="1" applyAlignment="1">
      <alignment horizontal="center" vertical="center"/>
    </xf>
    <xf numFmtId="9" fontId="16" fillId="5" borderId="40" xfId="0" applyNumberFormat="1" applyFont="1" applyFill="1" applyBorder="1" applyAlignment="1" applyProtection="1">
      <alignment horizontal="center" vertical="center"/>
    </xf>
    <xf numFmtId="9" fontId="16" fillId="5" borderId="28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6" borderId="56" xfId="0" applyNumberFormat="1" applyFont="1" applyFill="1" applyBorder="1" applyAlignment="1">
      <alignment horizontal="center" vertical="center"/>
    </xf>
    <xf numFmtId="9" fontId="18" fillId="6" borderId="58" xfId="0" applyNumberFormat="1" applyFont="1" applyFill="1" applyBorder="1" applyAlignment="1">
      <alignment horizontal="center" vertical="center"/>
    </xf>
    <xf numFmtId="9" fontId="19" fillId="6" borderId="59" xfId="0" applyNumberFormat="1" applyFont="1" applyFill="1" applyBorder="1" applyAlignment="1">
      <alignment horizontal="center" vertical="center"/>
    </xf>
    <xf numFmtId="3" fontId="5" fillId="6" borderId="60" xfId="0" applyNumberFormat="1" applyFont="1" applyFill="1" applyBorder="1" applyAlignment="1">
      <alignment horizontal="center" vertical="center"/>
    </xf>
    <xf numFmtId="3" fontId="5" fillId="6" borderId="56" xfId="0" applyNumberFormat="1" applyFont="1" applyFill="1" applyBorder="1" applyAlignment="1">
      <alignment horizontal="center" vertical="center"/>
    </xf>
    <xf numFmtId="9" fontId="20" fillId="6" borderId="57" xfId="0" applyNumberFormat="1" applyFont="1" applyFill="1" applyBorder="1" applyAlignment="1" applyProtection="1">
      <alignment horizontal="center" vertical="center"/>
    </xf>
    <xf numFmtId="9" fontId="20" fillId="6" borderId="6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1" xfId="0" applyNumberFormat="1" applyFont="1" applyBorder="1" applyAlignment="1">
      <alignment horizontal="center" vertical="center" wrapText="1"/>
    </xf>
    <xf numFmtId="9" fontId="19" fillId="0" borderId="63" xfId="0" applyNumberFormat="1" applyFont="1" applyBorder="1" applyAlignment="1">
      <alignment horizontal="center" vertical="center" wrapText="1"/>
    </xf>
    <xf numFmtId="9" fontId="7" fillId="2" borderId="30" xfId="0" applyNumberFormat="1" applyFont="1" applyFill="1" applyBorder="1" applyAlignment="1">
      <alignment horizontal="center" vertical="center" wrapText="1"/>
    </xf>
    <xf numFmtId="9" fontId="7" fillId="2" borderId="48" xfId="0" applyNumberFormat="1" applyFont="1" applyFill="1" applyBorder="1" applyAlignment="1">
      <alignment horizontal="center" vertical="center" wrapText="1"/>
    </xf>
    <xf numFmtId="9" fontId="22" fillId="2" borderId="41" xfId="0" applyNumberFormat="1" applyFont="1" applyFill="1" applyBorder="1" applyAlignment="1">
      <alignment horizontal="center" vertical="center" wrapText="1"/>
    </xf>
    <xf numFmtId="3" fontId="7" fillId="2" borderId="29" xfId="0" applyNumberFormat="1" applyFont="1" applyFill="1" applyBorder="1" applyAlignment="1">
      <alignment horizontal="center" vertical="center"/>
    </xf>
    <xf numFmtId="3" fontId="7" fillId="2" borderId="30" xfId="0" applyNumberFormat="1" applyFont="1" applyFill="1" applyBorder="1" applyAlignment="1">
      <alignment horizontal="center" vertical="center"/>
    </xf>
    <xf numFmtId="9" fontId="4" fillId="2" borderId="30" xfId="0" applyNumberFormat="1" applyFont="1" applyFill="1" applyBorder="1" applyAlignment="1" applyProtection="1">
      <alignment horizontal="center" vertical="center"/>
    </xf>
    <xf numFmtId="9" fontId="4" fillId="2" borderId="28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21" fillId="0" borderId="0" xfId="0" applyFont="1"/>
    <xf numFmtId="0" fontId="7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3" fontId="5" fillId="0" borderId="53" xfId="0" applyNumberFormat="1" applyFont="1" applyBorder="1" applyAlignment="1">
      <alignment horizontal="center" vertical="center"/>
    </xf>
    <xf numFmtId="3" fontId="5" fillId="0" borderId="64" xfId="0" applyNumberFormat="1" applyFont="1" applyBorder="1" applyAlignment="1">
      <alignment horizontal="center" vertical="center"/>
    </xf>
    <xf numFmtId="9" fontId="20" fillId="0" borderId="65" xfId="0" applyNumberFormat="1" applyFont="1" applyBorder="1" applyAlignment="1" applyProtection="1">
      <alignment horizontal="center" vertical="center"/>
    </xf>
    <xf numFmtId="9" fontId="20" fillId="0" borderId="54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13" fillId="5" borderId="48" xfId="0" applyFont="1" applyFill="1" applyBorder="1" applyAlignment="1">
      <alignment horizontal="justify" vertical="center"/>
    </xf>
    <xf numFmtId="0" fontId="13" fillId="5" borderId="39" xfId="0" applyFont="1" applyFill="1" applyBorder="1" applyAlignment="1">
      <alignment horizontal="justify" vertical="center"/>
    </xf>
    <xf numFmtId="0" fontId="17" fillId="6" borderId="20" xfId="0" applyFont="1" applyFill="1" applyBorder="1" applyAlignment="1">
      <alignment horizontal="justify" vertical="center"/>
    </xf>
    <xf numFmtId="0" fontId="17" fillId="6" borderId="50" xfId="0" applyFont="1" applyFill="1" applyBorder="1" applyAlignment="1">
      <alignment horizontal="justify" vertical="center"/>
    </xf>
    <xf numFmtId="0" fontId="5" fillId="0" borderId="21" xfId="0" applyFont="1" applyBorder="1" applyAlignment="1">
      <alignment horizontal="justify" vertical="center"/>
    </xf>
    <xf numFmtId="0" fontId="5" fillId="0" borderId="62" xfId="0" applyFont="1" applyBorder="1" applyAlignment="1">
      <alignment horizontal="justify" vertical="center"/>
    </xf>
    <xf numFmtId="0" fontId="7" fillId="2" borderId="48" xfId="0" applyFont="1" applyFill="1" applyBorder="1" applyAlignment="1">
      <alignment horizontal="justify" vertical="center"/>
    </xf>
    <xf numFmtId="0" fontId="7" fillId="2" borderId="39" xfId="0" applyFont="1" applyFill="1" applyBorder="1" applyAlignment="1">
      <alignment horizontal="justify" vertical="center"/>
    </xf>
    <xf numFmtId="0" fontId="12" fillId="0" borderId="4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2" fillId="4" borderId="51" xfId="0" applyFont="1" applyFill="1" applyBorder="1" applyAlignment="1" applyProtection="1">
      <alignment horizontal="center" vertical="center" wrapText="1"/>
      <protection locked="0"/>
    </xf>
    <xf numFmtId="0" fontId="1" fillId="4" borderId="26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36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</cellXfs>
  <cellStyles count="1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1282700</xdr:colOff>
      <xdr:row>0</xdr:row>
      <xdr:rowOff>165100</xdr:rowOff>
    </xdr:from>
    <xdr:to>
      <xdr:col>4</xdr:col>
      <xdr:colOff>914400</xdr:colOff>
      <xdr:row>6</xdr:row>
      <xdr:rowOff>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2700" y="1651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04" t="s">
        <v>16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2:20" ht="20" customHeight="1">
      <c r="B3" s="104" t="s">
        <v>19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2:20" ht="20" customHeight="1">
      <c r="B4" s="104" t="s">
        <v>27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8">
        <v>42735</v>
      </c>
      <c r="D8" s="105" t="s">
        <v>3</v>
      </c>
      <c r="E8" s="106"/>
      <c r="F8" s="106"/>
      <c r="G8" s="106"/>
      <c r="H8" s="106"/>
      <c r="I8" s="106"/>
      <c r="J8" s="106"/>
      <c r="K8" s="10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08" t="s">
        <v>17</v>
      </c>
      <c r="C9" s="111" t="s">
        <v>18</v>
      </c>
      <c r="D9" s="113" t="s">
        <v>0</v>
      </c>
      <c r="E9" s="116" t="s">
        <v>4</v>
      </c>
      <c r="F9" s="116"/>
      <c r="G9" s="116" t="s">
        <v>5</v>
      </c>
      <c r="H9" s="116"/>
      <c r="I9" s="116"/>
      <c r="J9" s="116"/>
      <c r="K9" s="118"/>
      <c r="L9" s="5"/>
      <c r="M9" s="113" t="s">
        <v>6</v>
      </c>
      <c r="N9" s="118"/>
      <c r="O9" s="96" t="s">
        <v>24</v>
      </c>
      <c r="P9" s="97"/>
      <c r="Q9" s="97"/>
      <c r="R9" s="97"/>
      <c r="S9" s="97"/>
      <c r="T9" s="98"/>
    </row>
    <row r="10" spans="2:20" ht="17" customHeight="1">
      <c r="B10" s="109"/>
      <c r="C10" s="112"/>
      <c r="D10" s="114"/>
      <c r="E10" s="117"/>
      <c r="F10" s="117"/>
      <c r="G10" s="117" t="s">
        <v>7</v>
      </c>
      <c r="H10" s="102" t="s">
        <v>25</v>
      </c>
      <c r="I10" s="102" t="s">
        <v>26</v>
      </c>
      <c r="J10" s="121" t="s">
        <v>1</v>
      </c>
      <c r="K10" s="119" t="s">
        <v>8</v>
      </c>
      <c r="L10" s="6"/>
      <c r="M10" s="123" t="s">
        <v>9</v>
      </c>
      <c r="N10" s="94" t="s">
        <v>10</v>
      </c>
      <c r="O10" s="99"/>
      <c r="P10" s="100"/>
      <c r="Q10" s="100"/>
      <c r="R10" s="100"/>
      <c r="S10" s="100"/>
      <c r="T10" s="101"/>
    </row>
    <row r="11" spans="2:20" ht="37.5" customHeight="1" thickBot="1">
      <c r="B11" s="110"/>
      <c r="C11" s="112"/>
      <c r="D11" s="115"/>
      <c r="E11" s="8" t="s">
        <v>11</v>
      </c>
      <c r="F11" s="8" t="s">
        <v>12</v>
      </c>
      <c r="G11" s="102"/>
      <c r="H11" s="103"/>
      <c r="I11" s="103"/>
      <c r="J11" s="122"/>
      <c r="K11" s="120"/>
      <c r="L11" s="9"/>
      <c r="M11" s="124"/>
      <c r="N11" s="95"/>
      <c r="O11" s="10" t="s">
        <v>23</v>
      </c>
      <c r="P11" s="11" t="s">
        <v>20</v>
      </c>
      <c r="Q11" s="12" t="s">
        <v>21</v>
      </c>
      <c r="R11" s="13" t="s">
        <v>22</v>
      </c>
      <c r="S11" s="13" t="s">
        <v>14</v>
      </c>
      <c r="T11" s="14" t="s">
        <v>15</v>
      </c>
    </row>
    <row r="12" spans="2:20" ht="61" thickBot="1">
      <c r="B12" s="25" t="s">
        <v>31</v>
      </c>
      <c r="C12" s="24" t="s">
        <v>30</v>
      </c>
      <c r="D12" s="21" t="s">
        <v>29</v>
      </c>
      <c r="E12" s="29">
        <v>42370</v>
      </c>
      <c r="F12" s="29">
        <v>42735</v>
      </c>
      <c r="G12" s="33" t="s">
        <v>28</v>
      </c>
      <c r="H12" s="22">
        <v>1</v>
      </c>
      <c r="I12" s="22">
        <v>1</v>
      </c>
      <c r="J12" s="22">
        <v>1</v>
      </c>
      <c r="K12" s="30">
        <v>1</v>
      </c>
      <c r="L12" s="26">
        <f>+K12/J12</f>
        <v>1</v>
      </c>
      <c r="M12" s="27">
        <f>DAYS360(E12,$C$8)/DAYS360(E12,F12)</f>
        <v>1</v>
      </c>
      <c r="N12" s="23">
        <f>IF(J12=0," -",IF(L12&gt;100%,100%,L12))</f>
        <v>1</v>
      </c>
      <c r="O12" s="32" t="s">
        <v>48</v>
      </c>
      <c r="P12" s="31">
        <v>0</v>
      </c>
      <c r="Q12" s="31">
        <v>0</v>
      </c>
      <c r="R12" s="31">
        <v>0</v>
      </c>
      <c r="S12" s="22" t="str">
        <f>IF(P12=0," -",Q12/P12)</f>
        <v xml:space="preserve"> -</v>
      </c>
      <c r="T12" s="23" t="str">
        <f>IF(R12=0," -",IF(Q12=0,100%,R12/Q12))</f>
        <v xml:space="preserve"> -</v>
      </c>
    </row>
    <row r="13" spans="2:20" ht="21" customHeight="1" thickBot="1">
      <c r="M13" s="15">
        <f>+M12</f>
        <v>1</v>
      </c>
      <c r="N13" s="16">
        <f>+N12</f>
        <v>1</v>
      </c>
      <c r="O13" s="17"/>
      <c r="P13" s="18">
        <f>+P12</f>
        <v>0</v>
      </c>
      <c r="Q13" s="19">
        <f>+Q12</f>
        <v>0</v>
      </c>
      <c r="R13" s="19">
        <f>+R12</f>
        <v>0</v>
      </c>
      <c r="S13" s="20" t="str">
        <f t="shared" ref="S13" si="0">IF(P13=0," -",Q13/P13)</f>
        <v xml:space="preserve"> -</v>
      </c>
      <c r="T13" s="16" t="str">
        <f t="shared" ref="T13" si="1">IF(R13=0," -",IF(Q13=0,100%,R13/Q13))</f>
        <v xml:space="preserve"> -</v>
      </c>
    </row>
  </sheetData>
  <mergeCells count="18">
    <mergeCell ref="J10:J11"/>
    <mergeCell ref="M10:M11"/>
    <mergeCell ref="N10:N11"/>
    <mergeCell ref="O9:T10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04" t="s">
        <v>16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2:20" ht="20" customHeight="1">
      <c r="B3" s="104" t="s">
        <v>19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2:20" ht="20" customHeight="1">
      <c r="B4" s="104" t="s">
        <v>27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8">
        <v>43100</v>
      </c>
      <c r="D8" s="105" t="s">
        <v>3</v>
      </c>
      <c r="E8" s="106"/>
      <c r="F8" s="106"/>
      <c r="G8" s="106"/>
      <c r="H8" s="106"/>
      <c r="I8" s="106"/>
      <c r="J8" s="106"/>
      <c r="K8" s="10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08" t="s">
        <v>17</v>
      </c>
      <c r="C9" s="111" t="s">
        <v>18</v>
      </c>
      <c r="D9" s="113" t="s">
        <v>0</v>
      </c>
      <c r="E9" s="116" t="s">
        <v>4</v>
      </c>
      <c r="F9" s="116"/>
      <c r="G9" s="116" t="s">
        <v>5</v>
      </c>
      <c r="H9" s="116"/>
      <c r="I9" s="116"/>
      <c r="J9" s="116"/>
      <c r="K9" s="118"/>
      <c r="L9" s="5"/>
      <c r="M9" s="113" t="s">
        <v>6</v>
      </c>
      <c r="N9" s="118"/>
      <c r="O9" s="96" t="s">
        <v>24</v>
      </c>
      <c r="P9" s="97"/>
      <c r="Q9" s="97"/>
      <c r="R9" s="97"/>
      <c r="S9" s="97"/>
      <c r="T9" s="98"/>
    </row>
    <row r="10" spans="2:20" ht="17" customHeight="1">
      <c r="B10" s="109"/>
      <c r="C10" s="112"/>
      <c r="D10" s="114"/>
      <c r="E10" s="117"/>
      <c r="F10" s="117"/>
      <c r="G10" s="117" t="s">
        <v>7</v>
      </c>
      <c r="H10" s="102" t="s">
        <v>25</v>
      </c>
      <c r="I10" s="102" t="s">
        <v>26</v>
      </c>
      <c r="J10" s="121" t="s">
        <v>1</v>
      </c>
      <c r="K10" s="119" t="s">
        <v>8</v>
      </c>
      <c r="L10" s="6"/>
      <c r="M10" s="123" t="s">
        <v>9</v>
      </c>
      <c r="N10" s="94" t="s">
        <v>10</v>
      </c>
      <c r="O10" s="99"/>
      <c r="P10" s="100"/>
      <c r="Q10" s="100"/>
      <c r="R10" s="100"/>
      <c r="S10" s="100"/>
      <c r="T10" s="101"/>
    </row>
    <row r="11" spans="2:20" ht="37.5" customHeight="1" thickBot="1">
      <c r="B11" s="110"/>
      <c r="C11" s="112"/>
      <c r="D11" s="115"/>
      <c r="E11" s="8" t="s">
        <v>11</v>
      </c>
      <c r="F11" s="8" t="s">
        <v>12</v>
      </c>
      <c r="G11" s="102"/>
      <c r="H11" s="103"/>
      <c r="I11" s="103"/>
      <c r="J11" s="122"/>
      <c r="K11" s="120"/>
      <c r="L11" s="9"/>
      <c r="M11" s="124"/>
      <c r="N11" s="95"/>
      <c r="O11" s="10" t="s">
        <v>23</v>
      </c>
      <c r="P11" s="11" t="s">
        <v>20</v>
      </c>
      <c r="Q11" s="12" t="s">
        <v>21</v>
      </c>
      <c r="R11" s="13" t="s">
        <v>22</v>
      </c>
      <c r="S11" s="13" t="s">
        <v>14</v>
      </c>
      <c r="T11" s="14" t="s">
        <v>15</v>
      </c>
    </row>
    <row r="12" spans="2:20" ht="61" thickBot="1">
      <c r="B12" s="25" t="s">
        <v>31</v>
      </c>
      <c r="C12" s="24" t="s">
        <v>30</v>
      </c>
      <c r="D12" s="21" t="s">
        <v>29</v>
      </c>
      <c r="E12" s="29">
        <v>42736</v>
      </c>
      <c r="F12" s="29">
        <v>43100</v>
      </c>
      <c r="G12" s="33" t="s">
        <v>28</v>
      </c>
      <c r="H12" s="22">
        <v>1</v>
      </c>
      <c r="I12" s="22">
        <f>+J12</f>
        <v>1</v>
      </c>
      <c r="J12" s="22">
        <v>1</v>
      </c>
      <c r="K12" s="30">
        <v>1</v>
      </c>
      <c r="L12" s="26">
        <f>+K12/J12</f>
        <v>1</v>
      </c>
      <c r="M12" s="27">
        <f>DAYS360(E12,$C$8)/DAYS360(E12,F12)</f>
        <v>1</v>
      </c>
      <c r="N12" s="23">
        <f>IF(J12=0," -",IF(L12&gt;100%,100%,L12))</f>
        <v>1</v>
      </c>
      <c r="O12" s="32" t="s">
        <v>48</v>
      </c>
      <c r="P12" s="31">
        <v>0</v>
      </c>
      <c r="Q12" s="31">
        <v>0</v>
      </c>
      <c r="R12" s="31">
        <v>0</v>
      </c>
      <c r="S12" s="22" t="str">
        <f>IF(P12=0," -",Q12/P12)</f>
        <v xml:space="preserve"> -</v>
      </c>
      <c r="T12" s="23" t="str">
        <f>IF(R12=0," -",IF(Q12=0,100%,R12/Q12))</f>
        <v xml:space="preserve"> -</v>
      </c>
    </row>
    <row r="13" spans="2:20" ht="21" customHeight="1" thickBot="1">
      <c r="M13" s="15">
        <f>+M12</f>
        <v>1</v>
      </c>
      <c r="N13" s="16">
        <f>+N12</f>
        <v>1</v>
      </c>
      <c r="O13" s="17"/>
      <c r="P13" s="18">
        <f>+P12</f>
        <v>0</v>
      </c>
      <c r="Q13" s="19">
        <f>+Q12</f>
        <v>0</v>
      </c>
      <c r="R13" s="19">
        <f>+R12</f>
        <v>0</v>
      </c>
      <c r="S13" s="20" t="str">
        <f t="shared" ref="S13" si="0">IF(P13=0," -",Q13/P13)</f>
        <v xml:space="preserve"> -</v>
      </c>
      <c r="T13" s="16" t="str">
        <f t="shared" ref="T13" si="1">IF(R13=0," -",IF(Q13=0,100%,R13/Q13))</f>
        <v xml:space="preserve"> -</v>
      </c>
    </row>
  </sheetData>
  <mergeCells count="1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04" t="s">
        <v>16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2:20" ht="20" customHeight="1">
      <c r="B3" s="104" t="s">
        <v>19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2:20" ht="20" customHeight="1">
      <c r="B4" s="104" t="s">
        <v>27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8">
        <v>43434</v>
      </c>
      <c r="D8" s="105" t="s">
        <v>3</v>
      </c>
      <c r="E8" s="106"/>
      <c r="F8" s="106"/>
      <c r="G8" s="106"/>
      <c r="H8" s="106"/>
      <c r="I8" s="106"/>
      <c r="J8" s="106"/>
      <c r="K8" s="10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08" t="s">
        <v>17</v>
      </c>
      <c r="C9" s="111" t="s">
        <v>18</v>
      </c>
      <c r="D9" s="113" t="s">
        <v>0</v>
      </c>
      <c r="E9" s="116" t="s">
        <v>4</v>
      </c>
      <c r="F9" s="116"/>
      <c r="G9" s="116" t="s">
        <v>5</v>
      </c>
      <c r="H9" s="116"/>
      <c r="I9" s="116"/>
      <c r="J9" s="116"/>
      <c r="K9" s="118"/>
      <c r="L9" s="5"/>
      <c r="M9" s="113" t="s">
        <v>6</v>
      </c>
      <c r="N9" s="118"/>
      <c r="O9" s="96" t="s">
        <v>24</v>
      </c>
      <c r="P9" s="97"/>
      <c r="Q9" s="97"/>
      <c r="R9" s="97"/>
      <c r="S9" s="97"/>
      <c r="T9" s="98"/>
    </row>
    <row r="10" spans="2:20" ht="17" customHeight="1">
      <c r="B10" s="109"/>
      <c r="C10" s="112"/>
      <c r="D10" s="114"/>
      <c r="E10" s="117"/>
      <c r="F10" s="117"/>
      <c r="G10" s="117" t="s">
        <v>7</v>
      </c>
      <c r="H10" s="102" t="s">
        <v>25</v>
      </c>
      <c r="I10" s="102" t="s">
        <v>26</v>
      </c>
      <c r="J10" s="121" t="s">
        <v>1</v>
      </c>
      <c r="K10" s="119" t="s">
        <v>8</v>
      </c>
      <c r="L10" s="6"/>
      <c r="M10" s="123" t="s">
        <v>9</v>
      </c>
      <c r="N10" s="94" t="s">
        <v>10</v>
      </c>
      <c r="O10" s="99"/>
      <c r="P10" s="100"/>
      <c r="Q10" s="100"/>
      <c r="R10" s="100"/>
      <c r="S10" s="100"/>
      <c r="T10" s="101"/>
    </row>
    <row r="11" spans="2:20" ht="37.5" customHeight="1" thickBot="1">
      <c r="B11" s="110"/>
      <c r="C11" s="112"/>
      <c r="D11" s="115"/>
      <c r="E11" s="8" t="s">
        <v>11</v>
      </c>
      <c r="F11" s="8" t="s">
        <v>12</v>
      </c>
      <c r="G11" s="102"/>
      <c r="H11" s="103"/>
      <c r="I11" s="103"/>
      <c r="J11" s="122"/>
      <c r="K11" s="120"/>
      <c r="L11" s="9"/>
      <c r="M11" s="124"/>
      <c r="N11" s="95"/>
      <c r="O11" s="10" t="s">
        <v>23</v>
      </c>
      <c r="P11" s="11" t="s">
        <v>20</v>
      </c>
      <c r="Q11" s="12" t="s">
        <v>21</v>
      </c>
      <c r="R11" s="13" t="s">
        <v>22</v>
      </c>
      <c r="S11" s="13" t="s">
        <v>14</v>
      </c>
      <c r="T11" s="14" t="s">
        <v>15</v>
      </c>
    </row>
    <row r="12" spans="2:20" ht="61" thickBot="1">
      <c r="B12" s="25" t="s">
        <v>31</v>
      </c>
      <c r="C12" s="24" t="s">
        <v>30</v>
      </c>
      <c r="D12" s="21" t="s">
        <v>29</v>
      </c>
      <c r="E12" s="29">
        <v>43101</v>
      </c>
      <c r="F12" s="29">
        <v>43465</v>
      </c>
      <c r="G12" s="33" t="s">
        <v>28</v>
      </c>
      <c r="H12" s="22">
        <v>1</v>
      </c>
      <c r="I12" s="22">
        <f>+J12</f>
        <v>1</v>
      </c>
      <c r="J12" s="22">
        <v>1</v>
      </c>
      <c r="K12" s="30">
        <v>1</v>
      </c>
      <c r="L12" s="26">
        <f>+K12/J12</f>
        <v>1</v>
      </c>
      <c r="M12" s="27">
        <f>DAYS360(E12,$C$8)/DAYS360(E12,F12)</f>
        <v>0.91388888888888886</v>
      </c>
      <c r="N12" s="23">
        <f>IF(J12=0," -",IF(L12&gt;100%,100%,L12))</f>
        <v>1</v>
      </c>
      <c r="O12" s="32" t="s">
        <v>48</v>
      </c>
      <c r="P12" s="31">
        <v>0</v>
      </c>
      <c r="Q12" s="31">
        <v>0</v>
      </c>
      <c r="R12" s="31">
        <v>0</v>
      </c>
      <c r="S12" s="22" t="str">
        <f>IF(P12=0," -",Q12/P12)</f>
        <v xml:space="preserve"> -</v>
      </c>
      <c r="T12" s="23" t="str">
        <f>IF(R12=0," -",IF(Q12=0,100%,R12/Q12))</f>
        <v xml:space="preserve"> -</v>
      </c>
    </row>
    <row r="13" spans="2:20" ht="21" customHeight="1" thickBot="1">
      <c r="M13" s="15">
        <f>+M12</f>
        <v>0.91388888888888886</v>
      </c>
      <c r="N13" s="16">
        <f>+N12</f>
        <v>1</v>
      </c>
      <c r="O13" s="17"/>
      <c r="P13" s="18">
        <f>+P12</f>
        <v>0</v>
      </c>
      <c r="Q13" s="19">
        <f>+Q12</f>
        <v>0</v>
      </c>
      <c r="R13" s="19">
        <f>+R12</f>
        <v>0</v>
      </c>
      <c r="S13" s="20" t="str">
        <f t="shared" ref="S13" si="0">IF(P13=0," -",Q13/P13)</f>
        <v xml:space="preserve"> -</v>
      </c>
      <c r="T13" s="16" t="str">
        <f t="shared" ref="T13" si="1">IF(R13=0," -",IF(Q13=0,100%,R13/Q13))</f>
        <v xml:space="preserve"> -</v>
      </c>
    </row>
  </sheetData>
  <mergeCells count="1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04" t="s">
        <v>16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2:20" ht="20" customHeight="1">
      <c r="B3" s="104" t="s">
        <v>19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2:20" ht="20" customHeight="1">
      <c r="B4" s="104" t="s">
        <v>27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8"/>
      <c r="D8" s="105" t="s">
        <v>3</v>
      </c>
      <c r="E8" s="106"/>
      <c r="F8" s="106"/>
      <c r="G8" s="106"/>
      <c r="H8" s="106"/>
      <c r="I8" s="106"/>
      <c r="J8" s="106"/>
      <c r="K8" s="10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08" t="s">
        <v>17</v>
      </c>
      <c r="C9" s="111" t="s">
        <v>18</v>
      </c>
      <c r="D9" s="113" t="s">
        <v>0</v>
      </c>
      <c r="E9" s="116" t="s">
        <v>4</v>
      </c>
      <c r="F9" s="116"/>
      <c r="G9" s="116" t="s">
        <v>5</v>
      </c>
      <c r="H9" s="116"/>
      <c r="I9" s="116"/>
      <c r="J9" s="116"/>
      <c r="K9" s="118"/>
      <c r="L9" s="5"/>
      <c r="M9" s="113" t="s">
        <v>6</v>
      </c>
      <c r="N9" s="118"/>
      <c r="O9" s="96" t="s">
        <v>24</v>
      </c>
      <c r="P9" s="97"/>
      <c r="Q9" s="97"/>
      <c r="R9" s="97"/>
      <c r="S9" s="97"/>
      <c r="T9" s="98"/>
    </row>
    <row r="10" spans="2:20" ht="17" customHeight="1">
      <c r="B10" s="109"/>
      <c r="C10" s="112"/>
      <c r="D10" s="114"/>
      <c r="E10" s="117"/>
      <c r="F10" s="117"/>
      <c r="G10" s="117" t="s">
        <v>7</v>
      </c>
      <c r="H10" s="102" t="s">
        <v>25</v>
      </c>
      <c r="I10" s="102" t="s">
        <v>26</v>
      </c>
      <c r="J10" s="121" t="s">
        <v>1</v>
      </c>
      <c r="K10" s="119" t="s">
        <v>8</v>
      </c>
      <c r="L10" s="6"/>
      <c r="M10" s="123" t="s">
        <v>9</v>
      </c>
      <c r="N10" s="94" t="s">
        <v>10</v>
      </c>
      <c r="O10" s="99"/>
      <c r="P10" s="100"/>
      <c r="Q10" s="100"/>
      <c r="R10" s="100"/>
      <c r="S10" s="100"/>
      <c r="T10" s="101"/>
    </row>
    <row r="11" spans="2:20" ht="37.5" customHeight="1" thickBot="1">
      <c r="B11" s="110"/>
      <c r="C11" s="112"/>
      <c r="D11" s="115"/>
      <c r="E11" s="8" t="s">
        <v>11</v>
      </c>
      <c r="F11" s="8" t="s">
        <v>12</v>
      </c>
      <c r="G11" s="102"/>
      <c r="H11" s="103"/>
      <c r="I11" s="103"/>
      <c r="J11" s="122"/>
      <c r="K11" s="120"/>
      <c r="L11" s="9"/>
      <c r="M11" s="124"/>
      <c r="N11" s="95"/>
      <c r="O11" s="10" t="s">
        <v>23</v>
      </c>
      <c r="P11" s="11" t="s">
        <v>20</v>
      </c>
      <c r="Q11" s="12" t="s">
        <v>21</v>
      </c>
      <c r="R11" s="13" t="s">
        <v>22</v>
      </c>
      <c r="S11" s="13" t="s">
        <v>14</v>
      </c>
      <c r="T11" s="14" t="s">
        <v>15</v>
      </c>
    </row>
    <row r="12" spans="2:20" ht="61" thickBot="1">
      <c r="B12" s="25" t="s">
        <v>31</v>
      </c>
      <c r="C12" s="24" t="s">
        <v>30</v>
      </c>
      <c r="D12" s="21" t="s">
        <v>29</v>
      </c>
      <c r="E12" s="29">
        <v>43466</v>
      </c>
      <c r="F12" s="29">
        <v>43830</v>
      </c>
      <c r="G12" s="33" t="s">
        <v>28</v>
      </c>
      <c r="H12" s="22">
        <v>1</v>
      </c>
      <c r="I12" s="22">
        <f>+J12</f>
        <v>1</v>
      </c>
      <c r="J12" s="22">
        <v>1</v>
      </c>
      <c r="K12" s="30"/>
      <c r="L12" s="26">
        <f>+K12/J12</f>
        <v>0</v>
      </c>
      <c r="M12" s="27">
        <f>DAYS360(E12,$C$8)/DAYS360(E12,F12)</f>
        <v>-119.00277777777778</v>
      </c>
      <c r="N12" s="23">
        <f>IF(J12=0," -",IF(L12&gt;100%,100%,L12))</f>
        <v>0</v>
      </c>
      <c r="O12" s="32" t="s">
        <v>48</v>
      </c>
      <c r="P12" s="31">
        <v>0</v>
      </c>
      <c r="Q12" s="31"/>
      <c r="R12" s="31"/>
      <c r="S12" s="22" t="str">
        <f>IF(P12=0," -",Q12/P12)</f>
        <v xml:space="preserve"> -</v>
      </c>
      <c r="T12" s="23" t="str">
        <f>IF(R12=0," -",IF(Q12=0,100%,R12/Q12))</f>
        <v xml:space="preserve"> -</v>
      </c>
    </row>
    <row r="13" spans="2:20" ht="21" customHeight="1" thickBot="1">
      <c r="M13" s="15">
        <f>+M12</f>
        <v>-119.00277777777778</v>
      </c>
      <c r="N13" s="16">
        <f>+N12</f>
        <v>0</v>
      </c>
      <c r="O13" s="17"/>
      <c r="P13" s="18">
        <f>+P12</f>
        <v>0</v>
      </c>
      <c r="Q13" s="19">
        <f>+Q12</f>
        <v>0</v>
      </c>
      <c r="R13" s="19">
        <f>+R12</f>
        <v>0</v>
      </c>
      <c r="S13" s="20" t="str">
        <f t="shared" ref="S13" si="0">IF(P13=0," -",Q13/P13)</f>
        <v xml:space="preserve"> -</v>
      </c>
      <c r="T13" s="16" t="str">
        <f t="shared" ref="T13" si="1">IF(R13=0," -",IF(Q13=0,100%,R13/Q13))</f>
        <v xml:space="preserve"> -</v>
      </c>
    </row>
  </sheetData>
  <mergeCells count="1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04" t="s">
        <v>16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</row>
    <row r="3" spans="2:25" ht="20" customHeight="1">
      <c r="B3" s="104" t="s">
        <v>19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</row>
    <row r="4" spans="2:25" ht="20" customHeight="1">
      <c r="B4" s="104" t="s">
        <v>27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32</v>
      </c>
      <c r="C8" s="28">
        <f>+'2018'!C8</f>
        <v>43434</v>
      </c>
      <c r="D8" s="105" t="s">
        <v>3</v>
      </c>
      <c r="E8" s="106"/>
      <c r="F8" s="106"/>
      <c r="G8" s="106"/>
      <c r="H8" s="131"/>
      <c r="I8" s="131"/>
      <c r="J8" s="131"/>
      <c r="K8" s="131"/>
      <c r="L8" s="131"/>
      <c r="M8" s="131"/>
      <c r="N8" s="107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08" t="s">
        <v>17</v>
      </c>
      <c r="C9" s="111" t="s">
        <v>18</v>
      </c>
      <c r="D9" s="113" t="s">
        <v>0</v>
      </c>
      <c r="E9" s="132" t="s">
        <v>5</v>
      </c>
      <c r="F9" s="133"/>
      <c r="G9" s="133"/>
      <c r="H9" s="133"/>
      <c r="I9" s="133"/>
      <c r="J9" s="133"/>
      <c r="K9" s="133"/>
      <c r="L9" s="133"/>
      <c r="M9" s="133"/>
      <c r="N9" s="134"/>
      <c r="O9" s="135" t="s">
        <v>33</v>
      </c>
      <c r="P9" s="136"/>
      <c r="Q9" s="136"/>
      <c r="R9" s="136"/>
      <c r="S9" s="137"/>
      <c r="T9" s="96" t="s">
        <v>34</v>
      </c>
      <c r="U9" s="97"/>
      <c r="V9" s="97"/>
      <c r="W9" s="97"/>
      <c r="X9" s="97"/>
      <c r="Y9" s="98"/>
    </row>
    <row r="10" spans="2:25" ht="17" customHeight="1">
      <c r="B10" s="109"/>
      <c r="C10" s="112"/>
      <c r="D10" s="114"/>
      <c r="E10" s="117" t="s">
        <v>7</v>
      </c>
      <c r="F10" s="102" t="s">
        <v>25</v>
      </c>
      <c r="G10" s="35" t="s">
        <v>1</v>
      </c>
      <c r="H10" s="36" t="s">
        <v>1</v>
      </c>
      <c r="I10" s="43" t="s">
        <v>1</v>
      </c>
      <c r="J10" s="43" t="s">
        <v>1</v>
      </c>
      <c r="K10" s="45" t="s">
        <v>8</v>
      </c>
      <c r="L10" s="43" t="s">
        <v>8</v>
      </c>
      <c r="M10" s="43" t="s">
        <v>8</v>
      </c>
      <c r="N10" s="34" t="s">
        <v>8</v>
      </c>
      <c r="O10" s="140">
        <v>2016</v>
      </c>
      <c r="P10" s="127">
        <v>2017</v>
      </c>
      <c r="Q10" s="129">
        <v>2018</v>
      </c>
      <c r="R10" s="138">
        <v>2019</v>
      </c>
      <c r="S10" s="125" t="s">
        <v>32</v>
      </c>
      <c r="T10" s="99"/>
      <c r="U10" s="100"/>
      <c r="V10" s="100"/>
      <c r="W10" s="100"/>
      <c r="X10" s="100"/>
      <c r="Y10" s="101"/>
    </row>
    <row r="11" spans="2:25" ht="37.5" customHeight="1" thickBot="1">
      <c r="B11" s="110"/>
      <c r="C11" s="112"/>
      <c r="D11" s="115"/>
      <c r="E11" s="102"/>
      <c r="F11" s="103"/>
      <c r="G11" s="46">
        <v>2016</v>
      </c>
      <c r="H11" s="47">
        <v>2017</v>
      </c>
      <c r="I11" s="44">
        <v>2018</v>
      </c>
      <c r="J11" s="44">
        <v>2019</v>
      </c>
      <c r="K11" s="48">
        <v>2016</v>
      </c>
      <c r="L11" s="47">
        <v>2017</v>
      </c>
      <c r="M11" s="44">
        <v>2018</v>
      </c>
      <c r="N11" s="49">
        <v>2019</v>
      </c>
      <c r="O11" s="141"/>
      <c r="P11" s="128"/>
      <c r="Q11" s="130"/>
      <c r="R11" s="139"/>
      <c r="S11" s="126"/>
      <c r="T11" s="37" t="s">
        <v>23</v>
      </c>
      <c r="U11" s="11" t="s">
        <v>20</v>
      </c>
      <c r="V11" s="12" t="s">
        <v>21</v>
      </c>
      <c r="W11" s="13" t="s">
        <v>22</v>
      </c>
      <c r="X11" s="13" t="s">
        <v>14</v>
      </c>
      <c r="Y11" s="14" t="s">
        <v>15</v>
      </c>
    </row>
    <row r="12" spans="2:25" ht="61" thickBot="1">
      <c r="B12" s="25" t="s">
        <v>31</v>
      </c>
      <c r="C12" s="24" t="s">
        <v>30</v>
      </c>
      <c r="D12" s="21" t="s">
        <v>29</v>
      </c>
      <c r="E12" s="33" t="s">
        <v>28</v>
      </c>
      <c r="F12" s="22">
        <v>1</v>
      </c>
      <c r="G12" s="22">
        <f>+'2016'!J12</f>
        <v>1</v>
      </c>
      <c r="H12" s="30">
        <f>+'2017'!J12</f>
        <v>1</v>
      </c>
      <c r="I12" s="30">
        <f>+'2018'!J12</f>
        <v>1</v>
      </c>
      <c r="J12" s="30">
        <f>+'2019'!J12</f>
        <v>1</v>
      </c>
      <c r="K12" s="50">
        <f>+'2016'!K12</f>
        <v>1</v>
      </c>
      <c r="L12" s="30">
        <f>+'2017'!K12</f>
        <v>1</v>
      </c>
      <c r="M12" s="30">
        <f>+'2018'!K12</f>
        <v>1</v>
      </c>
      <c r="N12" s="23">
        <f>+'2019'!K12</f>
        <v>0</v>
      </c>
      <c r="O12" s="38">
        <f>+'2016'!N12</f>
        <v>1</v>
      </c>
      <c r="P12" s="39">
        <f>+'2017'!N12</f>
        <v>1</v>
      </c>
      <c r="Q12" s="40">
        <f>+'2018'!N12</f>
        <v>1</v>
      </c>
      <c r="R12" s="39">
        <f>+'2019'!N12</f>
        <v>0</v>
      </c>
      <c r="S12" s="42">
        <v>0.75</v>
      </c>
      <c r="T12" s="32" t="s">
        <v>48</v>
      </c>
      <c r="U12" s="31">
        <f>+'2016'!P12+'2017'!P12</f>
        <v>0</v>
      </c>
      <c r="V12" s="31">
        <f>+'2016'!Q12+'2017'!Q12</f>
        <v>0</v>
      </c>
      <c r="W12" s="31">
        <f>+'2016'!R12+'2017'!R12</f>
        <v>0</v>
      </c>
      <c r="X12" s="22" t="str">
        <f>IF(U12=0," -",V12/U12)</f>
        <v xml:space="preserve"> -</v>
      </c>
      <c r="Y12" s="23" t="str">
        <f>IF(W12=0," -",IF(V12=0,100%,W12/V12))</f>
        <v xml:space="preserve"> -</v>
      </c>
    </row>
    <row r="13" spans="2:25" ht="21" customHeight="1" thickBot="1">
      <c r="O13" s="51">
        <f>+O12</f>
        <v>1</v>
      </c>
      <c r="P13" s="41">
        <f t="shared" ref="P13:R13" si="0">+P12</f>
        <v>1</v>
      </c>
      <c r="Q13" s="41">
        <f t="shared" si="0"/>
        <v>1</v>
      </c>
      <c r="R13" s="41">
        <f t="shared" si="0"/>
        <v>0</v>
      </c>
      <c r="S13" s="52">
        <f>+S12</f>
        <v>0.75</v>
      </c>
      <c r="T13" s="17"/>
      <c r="U13" s="18">
        <f>+U12</f>
        <v>0</v>
      </c>
      <c r="V13" s="19">
        <f>+V12</f>
        <v>0</v>
      </c>
      <c r="W13" s="19">
        <f>+W12</f>
        <v>0</v>
      </c>
      <c r="X13" s="20" t="str">
        <f t="shared" ref="X13" si="1">IF(U13=0," -",V13/U13)</f>
        <v xml:space="preserve"> -</v>
      </c>
      <c r="Y13" s="16" t="str">
        <f t="shared" ref="Y13" si="2">IF(W13=0," -",IF(V13=0,100%,W13/V13))</f>
        <v xml:space="preserve"> -</v>
      </c>
    </row>
  </sheetData>
  <mergeCells count="17">
    <mergeCell ref="O10:O11"/>
    <mergeCell ref="S10:S11"/>
    <mergeCell ref="P10:P11"/>
    <mergeCell ref="Q10:Q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150" t="s">
        <v>35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2"/>
    </row>
    <row r="4" spans="2:15" ht="16" thickBot="1">
      <c r="C4" s="53"/>
      <c r="D4" s="53"/>
      <c r="E4" s="53"/>
      <c r="F4" s="53"/>
      <c r="G4" s="53"/>
      <c r="H4" s="53"/>
      <c r="I4" s="53"/>
    </row>
    <row r="5" spans="2:15" ht="19" customHeight="1">
      <c r="C5" s="53"/>
      <c r="D5" s="53"/>
      <c r="E5" s="153" t="s">
        <v>36</v>
      </c>
      <c r="F5" s="154"/>
      <c r="G5" s="154"/>
      <c r="H5" s="154"/>
      <c r="I5" s="157" t="s">
        <v>33</v>
      </c>
      <c r="J5" s="158"/>
      <c r="K5" s="161" t="s">
        <v>37</v>
      </c>
      <c r="L5" s="162"/>
      <c r="M5" s="162"/>
      <c r="N5" s="162"/>
      <c r="O5" s="163"/>
    </row>
    <row r="6" spans="2:15" ht="19" customHeight="1" thickBot="1">
      <c r="E6" s="155"/>
      <c r="F6" s="156"/>
      <c r="G6" s="156"/>
      <c r="H6" s="156"/>
      <c r="I6" s="159"/>
      <c r="J6" s="160"/>
      <c r="K6" s="164" t="s">
        <v>32</v>
      </c>
      <c r="L6" s="165"/>
      <c r="M6" s="165"/>
      <c r="N6" s="165"/>
      <c r="O6" s="166"/>
    </row>
    <row r="7" spans="2:15" ht="32" customHeight="1" thickBot="1">
      <c r="C7" s="167"/>
      <c r="D7" s="168"/>
      <c r="E7" s="54">
        <v>2016</v>
      </c>
      <c r="F7" s="55">
        <v>2017</v>
      </c>
      <c r="G7" s="55">
        <v>2018</v>
      </c>
      <c r="H7" s="55">
        <v>2019</v>
      </c>
      <c r="I7" s="169" t="s">
        <v>32</v>
      </c>
      <c r="J7" s="170"/>
      <c r="K7" s="56" t="s">
        <v>38</v>
      </c>
      <c r="L7" s="57" t="s">
        <v>39</v>
      </c>
      <c r="M7" s="57" t="s">
        <v>40</v>
      </c>
      <c r="N7" s="57" t="s">
        <v>41</v>
      </c>
      <c r="O7" s="58" t="s">
        <v>42</v>
      </c>
    </row>
    <row r="8" spans="2:15" ht="22" customHeight="1" thickBot="1">
      <c r="B8" s="59">
        <v>1</v>
      </c>
      <c r="C8" s="142" t="s">
        <v>43</v>
      </c>
      <c r="D8" s="143"/>
      <c r="E8" s="60">
        <f>+IF('2016 - 2019'!G12&gt;0,'2016 - 2019'!O12," -")</f>
        <v>1</v>
      </c>
      <c r="F8" s="60">
        <f>+IF('2016 - 2019'!H12&gt;0,'2016 - 2019'!P12," -")</f>
        <v>1</v>
      </c>
      <c r="G8" s="60">
        <f>+IF('2016 - 2019'!I12&gt;0,'2016 - 2019'!Q12," -")</f>
        <v>1</v>
      </c>
      <c r="H8" s="60">
        <f>+IF('2016 - 2019'!J12&gt;0,'2016 - 2019'!R12," -")</f>
        <v>0</v>
      </c>
      <c r="I8" s="61">
        <f>+'2016 - 2019'!S12</f>
        <v>0.75</v>
      </c>
      <c r="J8" s="62">
        <f t="shared" ref="J8:J11" si="0">+I8</f>
        <v>0.75</v>
      </c>
      <c r="K8" s="63">
        <f>+K9</f>
        <v>0</v>
      </c>
      <c r="L8" s="64">
        <f t="shared" ref="L8:M9" si="1">+L9</f>
        <v>0</v>
      </c>
      <c r="M8" s="64">
        <f t="shared" si="1"/>
        <v>0</v>
      </c>
      <c r="N8" s="65" t="str">
        <f t="shared" ref="N8:N11" si="2">IF(K8=0,"-",+L8/K8)</f>
        <v>-</v>
      </c>
      <c r="O8" s="66" t="str">
        <f>IF(M8=0," -",IF(L8=0,100%,M8/L8))</f>
        <v xml:space="preserve"> -</v>
      </c>
    </row>
    <row r="9" spans="2:15" ht="20" customHeight="1">
      <c r="B9" s="67" t="s">
        <v>44</v>
      </c>
      <c r="C9" s="144" t="s">
        <v>30</v>
      </c>
      <c r="D9" s="145"/>
      <c r="E9" s="68">
        <f>+IF('2016 - 2019'!G12&gt;0,'2016 - 2019'!O12," -")</f>
        <v>1</v>
      </c>
      <c r="F9" s="68">
        <f>+IF('2016 - 2019'!H12&gt;0,'2016 - 2019'!P12," -")</f>
        <v>1</v>
      </c>
      <c r="G9" s="68">
        <f>+IF('2016 - 2019'!I12&gt;0,'2016 - 2019'!Q12," -")</f>
        <v>1</v>
      </c>
      <c r="H9" s="68">
        <f>+IF('2016 - 2019'!J12&gt;0,'2016 - 2019'!R12," -")</f>
        <v>0</v>
      </c>
      <c r="I9" s="69">
        <f>+'2016 - 2019'!S12</f>
        <v>0.75</v>
      </c>
      <c r="J9" s="70">
        <f t="shared" si="0"/>
        <v>0.75</v>
      </c>
      <c r="K9" s="71">
        <f>+K10</f>
        <v>0</v>
      </c>
      <c r="L9" s="72">
        <f t="shared" si="1"/>
        <v>0</v>
      </c>
      <c r="M9" s="72">
        <f t="shared" si="1"/>
        <v>0</v>
      </c>
      <c r="N9" s="73" t="str">
        <f t="shared" si="2"/>
        <v>-</v>
      </c>
      <c r="O9" s="74" t="str">
        <f>IF(M9=0," -",IF(L9=0,100%,M9/L9))</f>
        <v xml:space="preserve"> -</v>
      </c>
    </row>
    <row r="10" spans="2:15" ht="18" customHeight="1" thickBot="1">
      <c r="B10" s="75" t="s">
        <v>45</v>
      </c>
      <c r="C10" s="146" t="s">
        <v>46</v>
      </c>
      <c r="D10" s="147"/>
      <c r="E10" s="76">
        <f>+IF('2016 - 2019'!G12&gt;0,'2016 - 2019'!O12," -")</f>
        <v>1</v>
      </c>
      <c r="F10" s="76">
        <f>+IF('2016 - 2019'!H12&gt;0,'2016 - 2019'!P12," -")</f>
        <v>1</v>
      </c>
      <c r="G10" s="76">
        <f>+IF('2016 - 2019'!I12&gt;0,'2016 - 2019'!Q12," -")</f>
        <v>1</v>
      </c>
      <c r="H10" s="76">
        <f>+IF('2016 - 2019'!J12&gt;0,'2016 - 2019'!R12," -")</f>
        <v>0</v>
      </c>
      <c r="I10" s="77">
        <f>+'2016 - 2019'!S12</f>
        <v>0.75</v>
      </c>
      <c r="J10" s="78">
        <f t="shared" si="0"/>
        <v>0.75</v>
      </c>
      <c r="K10" s="91">
        <f>+'2016 - 2019'!U12</f>
        <v>0</v>
      </c>
      <c r="L10" s="90">
        <f>+'2016 - 2019'!V12</f>
        <v>0</v>
      </c>
      <c r="M10" s="90">
        <f>+'2016 - 2019'!W12</f>
        <v>0</v>
      </c>
      <c r="N10" s="92" t="str">
        <f t="shared" si="2"/>
        <v>-</v>
      </c>
      <c r="O10" s="93" t="str">
        <f t="shared" ref="O10:O11" si="3">IF(M10=0," -",IF(L10=0,100%,M10/L10))</f>
        <v xml:space="preserve"> -</v>
      </c>
    </row>
    <row r="11" spans="2:15" ht="24" customHeight="1" thickBot="1">
      <c r="C11" s="148" t="s">
        <v>47</v>
      </c>
      <c r="D11" s="149"/>
      <c r="E11" s="79">
        <f>+'2016 - 2019'!O13</f>
        <v>1</v>
      </c>
      <c r="F11" s="79">
        <f>+'2016 - 2019'!P13</f>
        <v>1</v>
      </c>
      <c r="G11" s="79">
        <f>+'2016 - 2019'!Q13</f>
        <v>1</v>
      </c>
      <c r="H11" s="79">
        <f>+'2016 - 2019'!R13</f>
        <v>0</v>
      </c>
      <c r="I11" s="80">
        <f>+'2016 - 2019'!S13</f>
        <v>0.75</v>
      </c>
      <c r="J11" s="81">
        <f t="shared" si="0"/>
        <v>0.75</v>
      </c>
      <c r="K11" s="82">
        <f>+K8</f>
        <v>0</v>
      </c>
      <c r="L11" s="83">
        <f>+L8</f>
        <v>0</v>
      </c>
      <c r="M11" s="83">
        <f>+M8</f>
        <v>0</v>
      </c>
      <c r="N11" s="84" t="str">
        <f t="shared" si="2"/>
        <v>-</v>
      </c>
      <c r="O11" s="85" t="str">
        <f t="shared" si="3"/>
        <v xml:space="preserve"> -</v>
      </c>
    </row>
    <row r="13" spans="2:15" ht="17">
      <c r="C13" s="86" t="str">
        <f>+'2016 - 2019'!C7</f>
        <v>FECHA CORTE</v>
      </c>
      <c r="D13" s="87"/>
      <c r="E13" s="88"/>
      <c r="F13" s="88"/>
      <c r="I13" s="86" t="s">
        <v>49</v>
      </c>
    </row>
    <row r="14" spans="2:15" ht="17">
      <c r="C14" s="89">
        <f>+'2016 - 2019'!C8</f>
        <v>43434</v>
      </c>
    </row>
  </sheetData>
  <mergeCells count="11">
    <mergeCell ref="C8:D8"/>
    <mergeCell ref="C9:D9"/>
    <mergeCell ref="C10:D10"/>
    <mergeCell ref="C11:D11"/>
    <mergeCell ref="C3:O3"/>
    <mergeCell ref="E5:H6"/>
    <mergeCell ref="I5:J6"/>
    <mergeCell ref="K5:O5"/>
    <mergeCell ref="K6:O6"/>
    <mergeCell ref="C7:D7"/>
    <mergeCell ref="I7:J7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1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{2DC5A86F-FE7D-6443-88AE-34DF59304B2A}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DC5A86F-FE7D-6443-88AE-34DF59304B2A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2018-12-13T20:21:45Z</dcterms:modified>
</cp:coreProperties>
</file>