
<file path=[Content_Types].xml><?xml version="1.0" encoding="utf-8"?>
<Types xmlns="http://schemas.openxmlformats.org/package/2006/content-types">
  <Default Extension="xml" ContentType="application/xml"/>
  <Default Extension="jpeg" ContentType="image/jpeg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8705"/>
  <workbookPr showInkAnnotation="0" autoCompressPictures="0"/>
  <bookViews>
    <workbookView xWindow="0" yWindow="0" windowWidth="38400" windowHeight="22500" activeTab="3"/>
  </bookViews>
  <sheets>
    <sheet name="2016" sheetId="7" r:id="rId1"/>
    <sheet name="2017" sheetId="8" r:id="rId2"/>
    <sheet name="2018" sheetId="9" r:id="rId3"/>
    <sheet name="2019" sheetId="10" r:id="rId4"/>
    <sheet name="2016 - 2019" sheetId="11" r:id="rId5"/>
    <sheet name="RESUMEN" sheetId="12" r:id="rId6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8" i="11" l="1"/>
  <c r="V12" i="11"/>
  <c r="W12" i="11"/>
  <c r="U12" i="11"/>
  <c r="L10" i="12"/>
  <c r="L9" i="12"/>
  <c r="L8" i="12"/>
  <c r="M10" i="12"/>
  <c r="M9" i="12"/>
  <c r="M8" i="12"/>
  <c r="H12" i="11"/>
  <c r="L12" i="8"/>
  <c r="N12" i="8"/>
  <c r="P12" i="11"/>
  <c r="F8" i="12"/>
  <c r="I12" i="11"/>
  <c r="L12" i="9"/>
  <c r="N12" i="9"/>
  <c r="Q12" i="11"/>
  <c r="G8" i="12"/>
  <c r="J12" i="11"/>
  <c r="L12" i="10"/>
  <c r="N12" i="10"/>
  <c r="R12" i="11"/>
  <c r="H8" i="12"/>
  <c r="F9" i="12"/>
  <c r="G9" i="12"/>
  <c r="H9" i="12"/>
  <c r="F10" i="12"/>
  <c r="G10" i="12"/>
  <c r="H10" i="12"/>
  <c r="G12" i="11"/>
  <c r="L12" i="7"/>
  <c r="N12" i="7"/>
  <c r="O12" i="11"/>
  <c r="E10" i="12"/>
  <c r="E9" i="12"/>
  <c r="E8" i="12"/>
  <c r="K10" i="12"/>
  <c r="I10" i="12"/>
  <c r="I9" i="12"/>
  <c r="I8" i="12"/>
  <c r="S13" i="11"/>
  <c r="I11" i="12"/>
  <c r="P13" i="11"/>
  <c r="F11" i="12"/>
  <c r="Q13" i="11"/>
  <c r="G11" i="12"/>
  <c r="R13" i="11"/>
  <c r="H11" i="12"/>
  <c r="O13" i="11"/>
  <c r="E11" i="12"/>
  <c r="M11" i="12"/>
  <c r="L11" i="12"/>
  <c r="K9" i="12"/>
  <c r="K8" i="12"/>
  <c r="K11" i="12"/>
  <c r="C14" i="12"/>
  <c r="C13" i="12"/>
  <c r="O11" i="12"/>
  <c r="N11" i="12"/>
  <c r="J11" i="12"/>
  <c r="O10" i="12"/>
  <c r="N10" i="12"/>
  <c r="J10" i="12"/>
  <c r="O9" i="12"/>
  <c r="N9" i="12"/>
  <c r="J9" i="12"/>
  <c r="O8" i="12"/>
  <c r="N8" i="12"/>
  <c r="J8" i="12"/>
  <c r="N12" i="11"/>
  <c r="M12" i="11"/>
  <c r="L12" i="11"/>
  <c r="K12" i="11"/>
  <c r="W13" i="11"/>
  <c r="Y13" i="11"/>
  <c r="U13" i="11"/>
  <c r="X13" i="11"/>
  <c r="V13" i="11"/>
  <c r="Y12" i="11"/>
  <c r="X12" i="11"/>
  <c r="I12" i="10"/>
  <c r="I12" i="9"/>
  <c r="I12" i="8"/>
  <c r="R13" i="10"/>
  <c r="T13" i="10"/>
  <c r="P13" i="10"/>
  <c r="S13" i="10"/>
  <c r="Q13" i="10"/>
  <c r="N13" i="10"/>
  <c r="M12" i="10"/>
  <c r="M13" i="10"/>
  <c r="T12" i="10"/>
  <c r="S12" i="10"/>
  <c r="R13" i="9"/>
  <c r="T13" i="9"/>
  <c r="P13" i="9"/>
  <c r="S13" i="9"/>
  <c r="Q13" i="9"/>
  <c r="N13" i="9"/>
  <c r="M12" i="9"/>
  <c r="M13" i="9"/>
  <c r="T12" i="9"/>
  <c r="S12" i="9"/>
  <c r="R13" i="8"/>
  <c r="T13" i="8"/>
  <c r="P13" i="8"/>
  <c r="S13" i="8"/>
  <c r="Q13" i="8"/>
  <c r="N13" i="8"/>
  <c r="M12" i="8"/>
  <c r="M13" i="8"/>
  <c r="T12" i="8"/>
  <c r="S12" i="8"/>
  <c r="R13" i="7"/>
  <c r="Q13" i="7"/>
  <c r="P13" i="7"/>
  <c r="N13" i="7"/>
  <c r="M12" i="7"/>
  <c r="M13" i="7"/>
  <c r="T13" i="7"/>
  <c r="S13" i="7"/>
  <c r="T12" i="7"/>
  <c r="S12" i="7"/>
</calcChain>
</file>

<file path=xl/sharedStrings.xml><?xml version="1.0" encoding="utf-8"?>
<sst xmlns="http://schemas.openxmlformats.org/spreadsheetml/2006/main" count="185" uniqueCount="50">
  <si>
    <t>PROGRAMA</t>
  </si>
  <si>
    <t>META</t>
  </si>
  <si>
    <t>AÑO</t>
  </si>
  <si>
    <t>PLAN DE ACCIÓN</t>
  </si>
  <si>
    <t>TIEMPO PROGRAMADO
(en el año)</t>
  </si>
  <si>
    <t>INDICADORES</t>
  </si>
  <si>
    <t>AVANCE</t>
  </si>
  <si>
    <t>INDICADOR</t>
  </si>
  <si>
    <t>LOGRO</t>
  </si>
  <si>
    <t>Porcentaje de avance en tiempo</t>
  </si>
  <si>
    <t>Porcentaje de avance en cumplimiento</t>
  </si>
  <si>
    <t>Fecha Inicial</t>
  </si>
  <si>
    <t>Fecha Terminación</t>
  </si>
  <si>
    <t>FECHA CORTE</t>
  </si>
  <si>
    <t>Porcentaje de Ejecución</t>
  </si>
  <si>
    <t>Nivel de Gestión</t>
  </si>
  <si>
    <t>ALCALDÍA DE BUCARAMANGA</t>
  </si>
  <si>
    <t>LÍNEA ESTRATÉGICA</t>
  </si>
  <si>
    <t>COMPONENTE</t>
  </si>
  <si>
    <t>PLAN DE DESARROLLO 2016 - 2019 "EL GOBIERNO DE LAS CIUDADANAS Y LOS CIUDADANOS"</t>
  </si>
  <si>
    <t>Recursos Programados</t>
  </si>
  <si>
    <t>Recursos Ejecutados</t>
  </si>
  <si>
    <t>Recursos Gestionados</t>
  </si>
  <si>
    <t>Rubro Pptal</t>
  </si>
  <si>
    <t>RECURSOS FINANCIEROS (Miles de pesos)</t>
  </si>
  <si>
    <t>META CUATRIENIO</t>
  </si>
  <si>
    <t>META REAL</t>
  </si>
  <si>
    <t>PLAN DE ACCIÓN - UNIDAD TÉCNICA DE SERVICIOS PÚBLICOS (UTSP)</t>
  </si>
  <si>
    <t>Porcentaje de comités de desarrollo y control social con el acompañamiento según lo requerido.</t>
  </si>
  <si>
    <t>INSTITUCIONES DEMOCRÁTICAS DE BASE  FORTALECIDAS E INCLUYENTES</t>
  </si>
  <si>
    <t>GOBIERNO PARTICIPATIVO Y ABIERTO</t>
  </si>
  <si>
    <t>1 - GOBERNANZA DEMOCRÁTICA</t>
  </si>
  <si>
    <t>2016 - 2019</t>
  </si>
  <si>
    <t>AVANCE EN CUMPLIMIENTO</t>
  </si>
  <si>
    <t>RECURSOS FINANCIEROS 2016 - 2017 (Miles de pesos)</t>
  </si>
  <si>
    <t>RESUMEN CUMPLIMIENTO UNIDAD TÉCNICA DE SERVICIOS PÚBLICOS 2016 - 2019</t>
  </si>
  <si>
    <t>CUMPLIMIENTO POR AÑO</t>
  </si>
  <si>
    <t>RECURSOS DEL PLAN DE DESARROLLO (Cifras en Miles de Pesos)</t>
  </si>
  <si>
    <t>RECURSOS PROGRAMADOS</t>
  </si>
  <si>
    <t>RECURSOS EJECUTADOS</t>
  </si>
  <si>
    <t>RECURSOS GESTIONADOS</t>
  </si>
  <si>
    <t>PORCENTAJE EJECUCIÓN</t>
  </si>
  <si>
    <t>NIVEL DE GESTIÓN</t>
  </si>
  <si>
    <t>LÍNEA ESTRATÉGICA 1: GOBERNANZA DEMOCRÁTICA</t>
  </si>
  <si>
    <t>1.1</t>
  </si>
  <si>
    <t>1.1.4</t>
  </si>
  <si>
    <t>Instituciones Democráticas de Base Fortalecidas e Incluyentes</t>
  </si>
  <si>
    <t>PLAN DE DESARROLLO 2016 - 2019</t>
  </si>
  <si>
    <t xml:space="preserve"> -</t>
  </si>
  <si>
    <t>META A JUNIO 2019: 83%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</si>
</sst>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23" x14ac:knownFonts="1">
    <font>
      <sz val="11"/>
      <color theme="1"/>
      <name val="Arial"/>
      <family val="2"/>
    </font>
    <font>
      <b/>
      <sz val="12"/>
      <color indexed="8"/>
      <name val="Arial"/>
      <family val="2"/>
    </font>
    <font>
      <b/>
      <sz val="12"/>
      <name val="Arial"/>
    </font>
    <font>
      <sz val="12"/>
      <name val="Arial"/>
    </font>
    <font>
      <b/>
      <sz val="14"/>
      <color indexed="8"/>
      <name val="Arial"/>
    </font>
    <font>
      <sz val="12"/>
      <color theme="1"/>
      <name val="Arial"/>
    </font>
    <font>
      <sz val="12"/>
      <color rgb="FFFF0000"/>
      <name val="Arial"/>
    </font>
    <font>
      <b/>
      <sz val="14"/>
      <color theme="1"/>
      <name val="Arial"/>
    </font>
    <font>
      <u/>
      <sz val="11"/>
      <color theme="10"/>
      <name val="Arial"/>
      <family val="2"/>
    </font>
    <font>
      <u/>
      <sz val="11"/>
      <color theme="11"/>
      <name val="Arial"/>
      <family val="2"/>
    </font>
    <font>
      <b/>
      <sz val="12"/>
      <color theme="1"/>
      <name val="Arial"/>
    </font>
    <font>
      <b/>
      <sz val="14"/>
      <name val="Arial"/>
    </font>
    <font>
      <b/>
      <sz val="16"/>
      <color theme="1"/>
      <name val="Arial"/>
    </font>
    <font>
      <b/>
      <sz val="12"/>
      <color theme="0"/>
      <name val="Arial"/>
      <family val="2"/>
    </font>
    <font>
      <b/>
      <sz val="14"/>
      <color theme="0"/>
      <name val="Arial"/>
    </font>
    <font>
      <b/>
      <sz val="18"/>
      <color theme="0"/>
      <name val="Arial"/>
    </font>
    <font>
      <sz val="12"/>
      <color theme="0"/>
      <name val="Arial"/>
    </font>
    <font>
      <i/>
      <sz val="12"/>
      <color theme="1"/>
      <name val="Arial"/>
      <family val="2"/>
    </font>
    <font>
      <i/>
      <sz val="14"/>
      <color theme="1"/>
      <name val="Arial"/>
    </font>
    <font>
      <sz val="16"/>
      <color theme="1"/>
      <name val="Arial"/>
    </font>
    <font>
      <sz val="12"/>
      <color indexed="8"/>
      <name val="Arial"/>
      <family val="2"/>
    </font>
    <font>
      <sz val="14"/>
      <color theme="1"/>
      <name val="Arial"/>
    </font>
    <font>
      <b/>
      <sz val="18"/>
      <color theme="1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0" tint="-0.249977111117893"/>
        <bgColor indexed="64"/>
      </patternFill>
    </fill>
  </fills>
  <borders count="6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</borders>
  <cellStyleXfs count="19">
    <xf numFmtId="0" fontId="0" fillId="0" borderId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</cellStyleXfs>
  <cellXfs count="172">
    <xf numFmtId="0" fontId="0" fillId="0" borderId="0" xfId="0"/>
    <xf numFmtId="0" fontId="5" fillId="0" borderId="0" xfId="0" applyFont="1"/>
    <xf numFmtId="0" fontId="2" fillId="0" borderId="8" xfId="0" applyFont="1" applyBorder="1" applyAlignment="1" applyProtection="1">
      <alignment horizontal="center" vertical="center" wrapText="1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0" xfId="0" applyFont="1" applyBorder="1" applyAlignment="1" applyProtection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3" fillId="0" borderId="12" xfId="0" applyFont="1" applyFill="1" applyBorder="1" applyAlignment="1" applyProtection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32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9" fontId="7" fillId="2" borderId="36" xfId="0" applyNumberFormat="1" applyFont="1" applyFill="1" applyBorder="1" applyAlignment="1">
      <alignment horizontal="center" vertical="center"/>
    </xf>
    <xf numFmtId="9" fontId="7" fillId="2" borderId="24" xfId="0" applyNumberFormat="1" applyFont="1" applyFill="1" applyBorder="1" applyAlignment="1">
      <alignment horizontal="center" vertical="center"/>
    </xf>
    <xf numFmtId="0" fontId="5" fillId="0" borderId="22" xfId="0" quotePrefix="1" applyFont="1" applyFill="1" applyBorder="1"/>
    <xf numFmtId="3" fontId="7" fillId="2" borderId="37" xfId="0" applyNumberFormat="1" applyFont="1" applyFill="1" applyBorder="1" applyAlignment="1">
      <alignment horizontal="center" vertical="center"/>
    </xf>
    <xf numFmtId="3" fontId="7" fillId="2" borderId="25" xfId="0" applyNumberFormat="1" applyFont="1" applyFill="1" applyBorder="1" applyAlignment="1">
      <alignment horizontal="center" vertical="center"/>
    </xf>
    <xf numFmtId="9" fontId="7" fillId="2" borderId="25" xfId="0" applyNumberFormat="1" applyFont="1" applyFill="1" applyBorder="1" applyAlignment="1">
      <alignment horizontal="center" vertical="center"/>
    </xf>
    <xf numFmtId="0" fontId="5" fillId="0" borderId="30" xfId="0" applyFont="1" applyBorder="1" applyAlignment="1">
      <alignment horizontal="justify" vertical="center" wrapText="1"/>
    </xf>
    <xf numFmtId="9" fontId="5" fillId="0" borderId="30" xfId="0" applyNumberFormat="1" applyFont="1" applyBorder="1" applyAlignment="1">
      <alignment horizontal="center" vertical="center"/>
    </xf>
    <xf numFmtId="9" fontId="5" fillId="0" borderId="28" xfId="0" applyNumberFormat="1" applyFont="1" applyBorder="1" applyAlignment="1">
      <alignment horizontal="center" vertical="center"/>
    </xf>
    <xf numFmtId="0" fontId="5" fillId="0" borderId="39" xfId="0" applyFont="1" applyBorder="1" applyAlignment="1">
      <alignment horizontal="center" vertical="center" wrapText="1"/>
    </xf>
    <xf numFmtId="0" fontId="5" fillId="0" borderId="38" xfId="0" applyFont="1" applyBorder="1" applyAlignment="1">
      <alignment horizontal="center" vertical="center" wrapText="1"/>
    </xf>
    <xf numFmtId="9" fontId="6" fillId="0" borderId="38" xfId="0" applyNumberFormat="1" applyFont="1" applyBorder="1" applyAlignment="1">
      <alignment horizontal="center" vertical="center"/>
    </xf>
    <xf numFmtId="9" fontId="5" fillId="0" borderId="29" xfId="0" applyNumberFormat="1" applyFont="1" applyBorder="1" applyAlignment="1">
      <alignment horizontal="center" vertical="center"/>
    </xf>
    <xf numFmtId="164" fontId="3" fillId="0" borderId="13" xfId="0" applyNumberFormat="1" applyFont="1" applyBorder="1" applyAlignment="1" applyProtection="1">
      <alignment horizontal="center" vertical="center"/>
    </xf>
    <xf numFmtId="164" fontId="5" fillId="0" borderId="30" xfId="0" applyNumberFormat="1" applyFont="1" applyBorder="1" applyAlignment="1">
      <alignment horizontal="center" vertical="center"/>
    </xf>
    <xf numFmtId="9" fontId="5" fillId="0" borderId="40" xfId="0" applyNumberFormat="1" applyFont="1" applyBorder="1" applyAlignment="1">
      <alignment horizontal="center" vertical="center"/>
    </xf>
    <xf numFmtId="3" fontId="5" fillId="0" borderId="30" xfId="0" applyNumberFormat="1" applyFont="1" applyBorder="1" applyAlignment="1">
      <alignment horizontal="center" vertical="center"/>
    </xf>
    <xf numFmtId="0" fontId="5" fillId="0" borderId="39" xfId="0" applyFont="1" applyBorder="1" applyAlignment="1">
      <alignment horizontal="center" vertical="center"/>
    </xf>
    <xf numFmtId="0" fontId="3" fillId="0" borderId="30" xfId="0" applyFont="1" applyFill="1" applyBorder="1" applyAlignment="1">
      <alignment horizontal="justify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32" xfId="0" applyFont="1" applyBorder="1" applyAlignment="1">
      <alignment horizontal="center" vertical="center" wrapText="1"/>
    </xf>
    <xf numFmtId="9" fontId="5" fillId="3" borderId="29" xfId="0" applyNumberFormat="1" applyFont="1" applyFill="1" applyBorder="1" applyAlignment="1">
      <alignment horizontal="center" vertical="center"/>
    </xf>
    <xf numFmtId="9" fontId="5" fillId="3" borderId="41" xfId="0" applyNumberFormat="1" applyFont="1" applyFill="1" applyBorder="1" applyAlignment="1">
      <alignment horizontal="center" vertical="center"/>
    </xf>
    <xf numFmtId="9" fontId="5" fillId="3" borderId="30" xfId="0" applyNumberFormat="1" applyFont="1" applyFill="1" applyBorder="1" applyAlignment="1">
      <alignment horizontal="center" vertical="center"/>
    </xf>
    <xf numFmtId="9" fontId="10" fillId="2" borderId="30" xfId="0" applyNumberFormat="1" applyFont="1" applyFill="1" applyBorder="1" applyAlignment="1">
      <alignment horizontal="center" vertical="center"/>
    </xf>
    <xf numFmtId="9" fontId="7" fillId="3" borderId="28" xfId="0" applyNumberFormat="1" applyFont="1" applyFill="1" applyBorder="1" applyAlignment="1">
      <alignment horizontal="center" vertical="center"/>
    </xf>
    <xf numFmtId="0" fontId="2" fillId="0" borderId="35" xfId="0" applyFont="1" applyFill="1" applyBorder="1" applyAlignment="1">
      <alignment horizontal="center" vertical="center"/>
    </xf>
    <xf numFmtId="0" fontId="2" fillId="0" borderId="45" xfId="0" applyFont="1" applyFill="1" applyBorder="1" applyAlignment="1">
      <alignment horizontal="center" vertical="center"/>
    </xf>
    <xf numFmtId="0" fontId="2" fillId="0" borderId="31" xfId="0" applyFont="1" applyFill="1" applyBorder="1" applyAlignment="1">
      <alignment horizontal="center" vertical="center"/>
    </xf>
    <xf numFmtId="0" fontId="2" fillId="0" borderId="25" xfId="0" applyFont="1" applyBorder="1" applyAlignment="1">
      <alignment horizontal="center" vertical="center" wrapText="1"/>
    </xf>
    <xf numFmtId="0" fontId="2" fillId="0" borderId="25" xfId="0" applyFont="1" applyFill="1" applyBorder="1" applyAlignment="1">
      <alignment horizontal="center" vertical="center"/>
    </xf>
    <xf numFmtId="0" fontId="2" fillId="0" borderId="37" xfId="0" applyFont="1" applyBorder="1" applyAlignment="1">
      <alignment horizontal="center" vertical="center" wrapText="1"/>
    </xf>
    <xf numFmtId="0" fontId="2" fillId="0" borderId="33" xfId="0" applyFont="1" applyFill="1" applyBorder="1" applyAlignment="1">
      <alignment horizontal="center" vertical="center"/>
    </xf>
    <xf numFmtId="9" fontId="5" fillId="0" borderId="48" xfId="0" applyNumberFormat="1" applyFont="1" applyBorder="1" applyAlignment="1">
      <alignment horizontal="center" vertical="center"/>
    </xf>
    <xf numFmtId="9" fontId="10" fillId="2" borderId="29" xfId="0" applyNumberFormat="1" applyFont="1" applyFill="1" applyBorder="1" applyAlignment="1">
      <alignment horizontal="center" vertical="center"/>
    </xf>
    <xf numFmtId="9" fontId="7" fillId="2" borderId="28" xfId="0" applyNumberFormat="1" applyFont="1" applyFill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" fillId="0" borderId="18" xfId="0" applyFont="1" applyBorder="1" applyAlignment="1" applyProtection="1">
      <alignment horizontal="center" vertical="center"/>
      <protection locked="0"/>
    </xf>
    <xf numFmtId="0" fontId="1" fillId="0" borderId="43" xfId="0" applyFont="1" applyBorder="1" applyAlignment="1" applyProtection="1">
      <alignment horizontal="center" vertical="center"/>
      <protection locked="0"/>
    </xf>
    <xf numFmtId="0" fontId="2" fillId="0" borderId="55" xfId="0" applyFont="1" applyFill="1" applyBorder="1" applyAlignment="1" applyProtection="1">
      <alignment horizontal="center" vertical="center" wrapText="1"/>
      <protection locked="0"/>
    </xf>
    <xf numFmtId="0" fontId="2" fillId="0" borderId="15" xfId="0" applyFont="1" applyFill="1" applyBorder="1" applyAlignment="1" applyProtection="1">
      <alignment horizontal="center" vertical="center" wrapText="1"/>
      <protection locked="0"/>
    </xf>
    <xf numFmtId="0" fontId="2" fillId="0" borderId="33" xfId="0" applyFont="1" applyFill="1" applyBorder="1" applyAlignment="1" applyProtection="1">
      <alignment horizontal="center" vertical="center" wrapText="1"/>
      <protection locked="0"/>
    </xf>
    <xf numFmtId="0" fontId="10" fillId="0" borderId="0" xfId="0" applyFont="1" applyAlignment="1">
      <alignment horizontal="center" vertical="center"/>
    </xf>
    <xf numFmtId="9" fontId="13" fillId="5" borderId="30" xfId="0" applyNumberFormat="1" applyFont="1" applyFill="1" applyBorder="1" applyAlignment="1">
      <alignment horizontal="center" vertical="center"/>
    </xf>
    <xf numFmtId="9" fontId="14" fillId="5" borderId="48" xfId="0" applyNumberFormat="1" applyFont="1" applyFill="1" applyBorder="1" applyAlignment="1">
      <alignment horizontal="center" vertical="center"/>
    </xf>
    <xf numFmtId="9" fontId="15" fillId="5" borderId="41" xfId="0" applyNumberFormat="1" applyFont="1" applyFill="1" applyBorder="1" applyAlignment="1">
      <alignment horizontal="center" vertical="center"/>
    </xf>
    <xf numFmtId="3" fontId="13" fillId="5" borderId="29" xfId="0" applyNumberFormat="1" applyFont="1" applyFill="1" applyBorder="1" applyAlignment="1">
      <alignment horizontal="center" vertical="center"/>
    </xf>
    <xf numFmtId="3" fontId="13" fillId="5" borderId="30" xfId="0" applyNumberFormat="1" applyFont="1" applyFill="1" applyBorder="1" applyAlignment="1">
      <alignment horizontal="center" vertical="center"/>
    </xf>
    <xf numFmtId="9" fontId="16" fillId="5" borderId="40" xfId="0" applyNumberFormat="1" applyFont="1" applyFill="1" applyBorder="1" applyAlignment="1" applyProtection="1">
      <alignment horizontal="center" vertical="center"/>
    </xf>
    <xf numFmtId="9" fontId="16" fillId="5" borderId="28" xfId="0" applyNumberFormat="1" applyFont="1" applyFill="1" applyBorder="1" applyAlignment="1" applyProtection="1">
      <alignment horizontal="center" vertical="center"/>
    </xf>
    <xf numFmtId="0" fontId="17" fillId="0" borderId="0" xfId="0" applyFont="1" applyAlignment="1">
      <alignment horizontal="center" vertical="center"/>
    </xf>
    <xf numFmtId="9" fontId="17" fillId="6" borderId="56" xfId="0" applyNumberFormat="1" applyFont="1" applyFill="1" applyBorder="1" applyAlignment="1">
      <alignment horizontal="center" vertical="center"/>
    </xf>
    <xf numFmtId="9" fontId="18" fillId="6" borderId="58" xfId="0" applyNumberFormat="1" applyFont="1" applyFill="1" applyBorder="1" applyAlignment="1">
      <alignment horizontal="center" vertical="center"/>
    </xf>
    <xf numFmtId="9" fontId="19" fillId="6" borderId="59" xfId="0" applyNumberFormat="1" applyFont="1" applyFill="1" applyBorder="1" applyAlignment="1">
      <alignment horizontal="center" vertical="center"/>
    </xf>
    <xf numFmtId="3" fontId="5" fillId="6" borderId="60" xfId="0" applyNumberFormat="1" applyFont="1" applyFill="1" applyBorder="1" applyAlignment="1">
      <alignment horizontal="center" vertical="center"/>
    </xf>
    <xf numFmtId="3" fontId="5" fillId="6" borderId="56" xfId="0" applyNumberFormat="1" applyFont="1" applyFill="1" applyBorder="1" applyAlignment="1">
      <alignment horizontal="center" vertical="center"/>
    </xf>
    <xf numFmtId="9" fontId="20" fillId="6" borderId="57" xfId="0" applyNumberFormat="1" applyFont="1" applyFill="1" applyBorder="1" applyAlignment="1" applyProtection="1">
      <alignment horizontal="center" vertical="center"/>
    </xf>
    <xf numFmtId="9" fontId="20" fillId="6" borderId="61" xfId="0" applyNumberFormat="1" applyFont="1" applyFill="1" applyBorder="1" applyAlignment="1" applyProtection="1">
      <alignment horizontal="center" vertical="center"/>
    </xf>
    <xf numFmtId="0" fontId="5" fillId="0" borderId="0" xfId="0" applyFont="1" applyAlignment="1">
      <alignment horizontal="center" vertical="center"/>
    </xf>
    <xf numFmtId="9" fontId="5" fillId="0" borderId="5" xfId="0" applyNumberFormat="1" applyFont="1" applyBorder="1" applyAlignment="1">
      <alignment horizontal="center" vertical="center" wrapText="1"/>
    </xf>
    <xf numFmtId="9" fontId="21" fillId="0" borderId="21" xfId="0" applyNumberFormat="1" applyFont="1" applyBorder="1" applyAlignment="1">
      <alignment horizontal="center" vertical="center" wrapText="1"/>
    </xf>
    <xf numFmtId="9" fontId="19" fillId="0" borderId="63" xfId="0" applyNumberFormat="1" applyFont="1" applyBorder="1" applyAlignment="1">
      <alignment horizontal="center" vertical="center" wrapText="1"/>
    </xf>
    <xf numFmtId="9" fontId="7" fillId="2" borderId="30" xfId="0" applyNumberFormat="1" applyFont="1" applyFill="1" applyBorder="1" applyAlignment="1">
      <alignment horizontal="center" vertical="center" wrapText="1"/>
    </xf>
    <xf numFmtId="9" fontId="7" fillId="2" borderId="48" xfId="0" applyNumberFormat="1" applyFont="1" applyFill="1" applyBorder="1" applyAlignment="1">
      <alignment horizontal="center" vertical="center" wrapText="1"/>
    </xf>
    <xf numFmtId="9" fontId="22" fillId="2" borderId="41" xfId="0" applyNumberFormat="1" applyFont="1" applyFill="1" applyBorder="1" applyAlignment="1">
      <alignment horizontal="center" vertical="center" wrapText="1"/>
    </xf>
    <xf numFmtId="3" fontId="7" fillId="2" borderId="29" xfId="0" applyNumberFormat="1" applyFont="1" applyFill="1" applyBorder="1" applyAlignment="1">
      <alignment horizontal="center" vertical="center"/>
    </xf>
    <xf numFmtId="3" fontId="7" fillId="2" borderId="30" xfId="0" applyNumberFormat="1" applyFont="1" applyFill="1" applyBorder="1" applyAlignment="1">
      <alignment horizontal="center" vertical="center"/>
    </xf>
    <xf numFmtId="9" fontId="4" fillId="2" borderId="30" xfId="0" applyNumberFormat="1" applyFont="1" applyFill="1" applyBorder="1" applyAlignment="1" applyProtection="1">
      <alignment horizontal="center" vertical="center"/>
    </xf>
    <xf numFmtId="9" fontId="4" fillId="2" borderId="28" xfId="0" applyNumberFormat="1" applyFont="1" applyFill="1" applyBorder="1" applyAlignment="1" applyProtection="1">
      <alignment horizontal="center" vertical="center"/>
    </xf>
    <xf numFmtId="0" fontId="7" fillId="0" borderId="0" xfId="0" applyFont="1"/>
    <xf numFmtId="0" fontId="21" fillId="0" borderId="0" xfId="0" applyFont="1"/>
    <xf numFmtId="0" fontId="7" fillId="0" borderId="0" xfId="0" applyFont="1" applyAlignment="1">
      <alignment vertical="center"/>
    </xf>
    <xf numFmtId="164" fontId="21" fillId="0" borderId="0" xfId="0" applyNumberFormat="1" applyFont="1" applyAlignment="1">
      <alignment horizontal="left"/>
    </xf>
    <xf numFmtId="3" fontId="5" fillId="0" borderId="53" xfId="0" applyNumberFormat="1" applyFont="1" applyBorder="1" applyAlignment="1">
      <alignment horizontal="center" vertical="center"/>
    </xf>
    <xf numFmtId="3" fontId="5" fillId="0" borderId="64" xfId="0" applyNumberFormat="1" applyFont="1" applyBorder="1" applyAlignment="1">
      <alignment horizontal="center" vertical="center"/>
    </xf>
    <xf numFmtId="9" fontId="20" fillId="0" borderId="65" xfId="0" applyNumberFormat="1" applyFont="1" applyBorder="1" applyAlignment="1" applyProtection="1">
      <alignment horizontal="center" vertical="center"/>
    </xf>
    <xf numFmtId="9" fontId="20" fillId="0" borderId="54" xfId="0" applyNumberFormat="1" applyFont="1" applyBorder="1" applyAlignment="1" applyProtection="1">
      <alignment horizontal="center" vertical="center"/>
    </xf>
    <xf numFmtId="0" fontId="14" fillId="0" borderId="0" xfId="0" applyFont="1"/>
    <xf numFmtId="0" fontId="3" fillId="0" borderId="7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0" fontId="1" fillId="0" borderId="26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18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0" fontId="2" fillId="0" borderId="19" xfId="0" applyFont="1" applyBorder="1" applyAlignment="1" applyProtection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33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32" xfId="0" applyFont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32" xfId="0" applyFont="1" applyFill="1" applyBorder="1" applyAlignment="1">
      <alignment horizontal="center" vertical="center" wrapText="1"/>
    </xf>
    <xf numFmtId="0" fontId="11" fillId="3" borderId="7" xfId="0" applyFont="1" applyFill="1" applyBorder="1" applyAlignment="1">
      <alignment horizontal="center" vertical="center" wrapText="1"/>
    </xf>
    <xf numFmtId="0" fontId="11" fillId="3" borderId="23" xfId="0" applyFont="1" applyFill="1" applyBorder="1" applyAlignment="1">
      <alignment horizontal="center" vertical="center" wrapText="1"/>
    </xf>
    <xf numFmtId="0" fontId="2" fillId="3" borderId="35" xfId="0" applyFont="1" applyFill="1" applyBorder="1" applyAlignment="1">
      <alignment horizontal="center" vertical="center" wrapText="1"/>
    </xf>
    <xf numFmtId="0" fontId="2" fillId="3" borderId="42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25" xfId="0" applyFont="1" applyFill="1" applyBorder="1" applyAlignment="1">
      <alignment horizontal="center" vertical="center" wrapText="1"/>
    </xf>
    <xf numFmtId="0" fontId="2" fillId="0" borderId="43" xfId="0" applyFont="1" applyBorder="1" applyAlignment="1" applyProtection="1">
      <alignment horizontal="center" vertical="center" wrapText="1"/>
    </xf>
    <xf numFmtId="0" fontId="2" fillId="0" borderId="44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46" xfId="0" applyFont="1" applyBorder="1" applyAlignment="1">
      <alignment horizontal="center" vertical="center" wrapText="1"/>
    </xf>
    <xf numFmtId="0" fontId="2" fillId="3" borderId="20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 wrapText="1"/>
    </xf>
    <xf numFmtId="0" fontId="2" fillId="3" borderId="46" xfId="0" applyFont="1" applyFill="1" applyBorder="1" applyAlignment="1">
      <alignment horizontal="center" vertical="center" wrapText="1"/>
    </xf>
    <xf numFmtId="0" fontId="2" fillId="3" borderId="34" xfId="0" applyFont="1" applyFill="1" applyBorder="1" applyAlignment="1">
      <alignment horizontal="center" vertical="center" wrapText="1"/>
    </xf>
    <xf numFmtId="0" fontId="2" fillId="3" borderId="47" xfId="0" applyFont="1" applyFill="1" applyBorder="1" applyAlignment="1">
      <alignment horizontal="center" vertical="center" wrapText="1"/>
    </xf>
    <xf numFmtId="0" fontId="13" fillId="5" borderId="48" xfId="0" applyFont="1" applyFill="1" applyBorder="1" applyAlignment="1">
      <alignment horizontal="justify" vertical="center"/>
    </xf>
    <xf numFmtId="0" fontId="13" fillId="5" borderId="39" xfId="0" applyFont="1" applyFill="1" applyBorder="1" applyAlignment="1">
      <alignment horizontal="justify" vertical="center"/>
    </xf>
    <xf numFmtId="0" fontId="17" fillId="6" borderId="20" xfId="0" applyFont="1" applyFill="1" applyBorder="1" applyAlignment="1">
      <alignment horizontal="justify" vertical="center"/>
    </xf>
    <xf numFmtId="0" fontId="17" fillId="6" borderId="50" xfId="0" applyFont="1" applyFill="1" applyBorder="1" applyAlignment="1">
      <alignment horizontal="justify" vertical="center"/>
    </xf>
    <xf numFmtId="0" fontId="5" fillId="0" borderId="21" xfId="0" applyFont="1" applyBorder="1" applyAlignment="1">
      <alignment horizontal="justify" vertical="center"/>
    </xf>
    <xf numFmtId="0" fontId="5" fillId="0" borderId="62" xfId="0" applyFont="1" applyBorder="1" applyAlignment="1">
      <alignment horizontal="justify" vertical="center"/>
    </xf>
    <xf numFmtId="0" fontId="7" fillId="2" borderId="48" xfId="0" applyFont="1" applyFill="1" applyBorder="1" applyAlignment="1">
      <alignment horizontal="justify" vertical="center"/>
    </xf>
    <xf numFmtId="0" fontId="7" fillId="2" borderId="39" xfId="0" applyFont="1" applyFill="1" applyBorder="1" applyAlignment="1">
      <alignment horizontal="justify" vertical="center"/>
    </xf>
    <xf numFmtId="0" fontId="12" fillId="0" borderId="48" xfId="0" applyFont="1" applyBorder="1" applyAlignment="1">
      <alignment horizontal="center" vertical="center"/>
    </xf>
    <xf numFmtId="0" fontId="12" fillId="0" borderId="41" xfId="0" applyFont="1" applyBorder="1" applyAlignment="1">
      <alignment horizontal="center" vertical="center"/>
    </xf>
    <xf numFmtId="0" fontId="12" fillId="0" borderId="49" xfId="0" applyFont="1" applyBorder="1" applyAlignment="1">
      <alignment horizontal="center" vertical="center"/>
    </xf>
    <xf numFmtId="0" fontId="2" fillId="4" borderId="26" xfId="0" applyFont="1" applyFill="1" applyBorder="1" applyAlignment="1" applyProtection="1">
      <alignment horizontal="center" vertical="center" wrapText="1"/>
      <protection locked="0"/>
    </xf>
    <xf numFmtId="0" fontId="2" fillId="4" borderId="16" xfId="0" applyFont="1" applyFill="1" applyBorder="1" applyAlignment="1" applyProtection="1">
      <alignment horizontal="center" vertical="center" wrapText="1"/>
      <protection locked="0"/>
    </xf>
    <xf numFmtId="0" fontId="2" fillId="4" borderId="36" xfId="0" applyFont="1" applyFill="1" applyBorder="1" applyAlignment="1" applyProtection="1">
      <alignment horizontal="center" vertical="center" wrapText="1"/>
      <protection locked="0"/>
    </xf>
    <xf numFmtId="0" fontId="2" fillId="4" borderId="51" xfId="0" applyFont="1" applyFill="1" applyBorder="1" applyAlignment="1" applyProtection="1">
      <alignment horizontal="center" vertical="center" wrapText="1"/>
      <protection locked="0"/>
    </xf>
    <xf numFmtId="0" fontId="1" fillId="4" borderId="26" xfId="0" applyFont="1" applyFill="1" applyBorder="1" applyAlignment="1" applyProtection="1">
      <alignment horizontal="center" vertical="center" wrapText="1"/>
      <protection locked="0"/>
    </xf>
    <xf numFmtId="0" fontId="1" fillId="4" borderId="9" xfId="0" applyFont="1" applyFill="1" applyBorder="1" applyAlignment="1" applyProtection="1">
      <alignment horizontal="center" vertical="center" wrapText="1"/>
      <protection locked="0"/>
    </xf>
    <xf numFmtId="0" fontId="1" fillId="4" borderId="36" xfId="0" applyFont="1" applyFill="1" applyBorder="1" applyAlignment="1" applyProtection="1">
      <alignment horizontal="center" vertical="center" wrapText="1"/>
      <protection locked="0"/>
    </xf>
    <xf numFmtId="0" fontId="1" fillId="4" borderId="13" xfId="0" applyFont="1" applyFill="1" applyBorder="1" applyAlignment="1" applyProtection="1">
      <alignment horizontal="center" vertical="center" wrapText="1"/>
      <protection locked="0"/>
    </xf>
    <xf numFmtId="0" fontId="1" fillId="0" borderId="50" xfId="0" applyFont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  <xf numFmtId="0" fontId="1" fillId="0" borderId="6" xfId="0" applyFont="1" applyBorder="1" applyAlignment="1" applyProtection="1">
      <alignment horizontal="center" vertical="center"/>
      <protection locked="0"/>
    </xf>
    <xf numFmtId="0" fontId="1" fillId="0" borderId="52" xfId="0" applyFont="1" applyBorder="1" applyAlignment="1" applyProtection="1">
      <alignment horizontal="center" vertical="center"/>
      <protection locked="0"/>
    </xf>
    <xf numFmtId="0" fontId="1" fillId="0" borderId="53" xfId="0" applyFont="1" applyBorder="1" applyAlignment="1" applyProtection="1">
      <alignment horizontal="center" vertical="center"/>
      <protection locked="0"/>
    </xf>
    <xf numFmtId="0" fontId="1" fillId="0" borderId="54" xfId="0" applyFont="1" applyBorder="1" applyAlignment="1" applyProtection="1">
      <alignment horizontal="center" vertical="center"/>
      <protection locked="0"/>
    </xf>
    <xf numFmtId="0" fontId="10" fillId="0" borderId="51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0" fontId="1" fillId="0" borderId="26" xfId="0" applyFont="1" applyBorder="1" applyAlignment="1" applyProtection="1">
      <alignment horizontal="center" vertical="center"/>
      <protection locked="0"/>
    </xf>
    <xf numFmtId="0" fontId="1" fillId="0" borderId="9" xfId="0" applyFont="1" applyBorder="1" applyAlignment="1" applyProtection="1">
      <alignment horizontal="center" vertical="center"/>
      <protection locked="0"/>
    </xf>
  </cellXfs>
  <cellStyles count="19">
    <cellStyle name="Hipervínculo" xfId="1" builtinId="8" hidden="1"/>
    <cellStyle name="Hipervínculo" xfId="3" builtinId="8" hidden="1"/>
    <cellStyle name="Hipervínculo" xfId="5" builtinId="8" hidden="1"/>
    <cellStyle name="Hipervínculo" xfId="7" builtinId="8" hidden="1"/>
    <cellStyle name="Hipervínculo" xfId="9" builtinId="8" hidden="1"/>
    <cellStyle name="Hipervínculo" xfId="11" builtinId="8" hidden="1"/>
    <cellStyle name="Hipervínculo" xfId="13" builtinId="8" hidden="1"/>
    <cellStyle name="Hipervínculo" xfId="15" builtinId="8" hidden="1"/>
    <cellStyle name="Hipervínculo" xfId="17" builtinId="8" hidden="1"/>
    <cellStyle name="Hipervínculo visitado" xfId="2" builtinId="9" hidden="1"/>
    <cellStyle name="Hipervínculo visitado" xfId="4" builtinId="9" hidden="1"/>
    <cellStyle name="Hipervínculo visitado" xfId="6" builtinId="9" hidden="1"/>
    <cellStyle name="Hipervínculo visitado" xfId="8" builtinId="9" hidden="1"/>
    <cellStyle name="Hipervínculo visitado" xfId="10" builtinId="9" hidden="1"/>
    <cellStyle name="Hipervínculo visitado" xfId="12" builtinId="9" hidden="1"/>
    <cellStyle name="Hipervínculo visitado" xfId="14" builtinId="9" hidden="1"/>
    <cellStyle name="Hipervínculo visitado" xfId="16" builtinId="9" hidden="1"/>
    <cellStyle name="Hipervínculo visitado" xfId="18" builtinId="9" hidden="1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Relationship Id="rId10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2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127000</xdr:colOff>
      <xdr:row>0</xdr:row>
      <xdr:rowOff>114300</xdr:rowOff>
    </xdr:from>
    <xdr:to>
      <xdr:col>5</xdr:col>
      <xdr:colOff>508000</xdr:colOff>
      <xdr:row>5</xdr:row>
      <xdr:rowOff>152400</xdr:rowOff>
    </xdr:to>
    <xdr:pic>
      <xdr:nvPicPr>
        <xdr:cNvPr id="4272" name="Imagen 2" descr="escud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89600" y="114300"/>
          <a:ext cx="1384300" cy="1181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15</xdr:col>
      <xdr:colOff>1968500</xdr:colOff>
      <xdr:row>0</xdr:row>
      <xdr:rowOff>165100</xdr:rowOff>
    </xdr:from>
    <xdr:to>
      <xdr:col>17</xdr:col>
      <xdr:colOff>571500</xdr:colOff>
      <xdr:row>5</xdr:row>
      <xdr:rowOff>50800</xdr:rowOff>
    </xdr:to>
    <xdr:pic>
      <xdr:nvPicPr>
        <xdr:cNvPr id="4273" name="Imagen 7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056600" y="165100"/>
          <a:ext cx="279400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127000</xdr:colOff>
      <xdr:row>0</xdr:row>
      <xdr:rowOff>114300</xdr:rowOff>
    </xdr:from>
    <xdr:to>
      <xdr:col>5</xdr:col>
      <xdr:colOff>508000</xdr:colOff>
      <xdr:row>5</xdr:row>
      <xdr:rowOff>152400</xdr:rowOff>
    </xdr:to>
    <xdr:pic>
      <xdr:nvPicPr>
        <xdr:cNvPr id="2" name="Imagen 2" descr="escud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89600" y="114300"/>
          <a:ext cx="1384300" cy="1181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15</xdr:col>
      <xdr:colOff>1968500</xdr:colOff>
      <xdr:row>0</xdr:row>
      <xdr:rowOff>165100</xdr:rowOff>
    </xdr:from>
    <xdr:to>
      <xdr:col>17</xdr:col>
      <xdr:colOff>571500</xdr:colOff>
      <xdr:row>5</xdr:row>
      <xdr:rowOff>50800</xdr:rowOff>
    </xdr:to>
    <xdr:pic>
      <xdr:nvPicPr>
        <xdr:cNvPr id="3" name="Imagen 7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056600" y="165100"/>
          <a:ext cx="279400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127000</xdr:colOff>
      <xdr:row>0</xdr:row>
      <xdr:rowOff>114300</xdr:rowOff>
    </xdr:from>
    <xdr:to>
      <xdr:col>5</xdr:col>
      <xdr:colOff>508000</xdr:colOff>
      <xdr:row>5</xdr:row>
      <xdr:rowOff>152400</xdr:rowOff>
    </xdr:to>
    <xdr:pic>
      <xdr:nvPicPr>
        <xdr:cNvPr id="2" name="Imagen 2" descr="escud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89600" y="114300"/>
          <a:ext cx="1384300" cy="1181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16</xdr:col>
      <xdr:colOff>0</xdr:colOff>
      <xdr:row>1</xdr:row>
      <xdr:rowOff>38100</xdr:rowOff>
    </xdr:from>
    <xdr:to>
      <xdr:col>17</xdr:col>
      <xdr:colOff>12700</xdr:colOff>
      <xdr:row>4</xdr:row>
      <xdr:rowOff>165100</xdr:rowOff>
    </xdr:to>
    <xdr:pic>
      <xdr:nvPicPr>
        <xdr:cNvPr id="4" name="Imagen 3"/>
        <xdr:cNvPicPr/>
      </xdr:nvPicPr>
      <xdr:blipFill>
        <a:blip xmlns:r="http://schemas.openxmlformats.org/officeDocument/2006/relationships" r:embed="rId2"/>
        <a:srcRect l="21390" t="37135" r="18600" b="43236"/>
        <a:stretch>
          <a:fillRect/>
        </a:stretch>
      </xdr:blipFill>
      <xdr:spPr bwMode="auto">
        <a:xfrm>
          <a:off x="19189700" y="228600"/>
          <a:ext cx="2108200" cy="889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127000</xdr:colOff>
      <xdr:row>0</xdr:row>
      <xdr:rowOff>114300</xdr:rowOff>
    </xdr:from>
    <xdr:to>
      <xdr:col>5</xdr:col>
      <xdr:colOff>508000</xdr:colOff>
      <xdr:row>5</xdr:row>
      <xdr:rowOff>152400</xdr:rowOff>
    </xdr:to>
    <xdr:pic>
      <xdr:nvPicPr>
        <xdr:cNvPr id="2" name="Imagen 2" descr="escud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89600" y="114300"/>
          <a:ext cx="1384300" cy="1181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15</xdr:col>
      <xdr:colOff>1955800</xdr:colOff>
      <xdr:row>1</xdr:row>
      <xdr:rowOff>177800</xdr:rowOff>
    </xdr:from>
    <xdr:to>
      <xdr:col>17</xdr:col>
      <xdr:colOff>114300</xdr:colOff>
      <xdr:row>5</xdr:row>
      <xdr:rowOff>114300</xdr:rowOff>
    </xdr:to>
    <xdr:pic>
      <xdr:nvPicPr>
        <xdr:cNvPr id="4" name="Imagen 3"/>
        <xdr:cNvPicPr/>
      </xdr:nvPicPr>
      <xdr:blipFill>
        <a:blip xmlns:r="http://schemas.openxmlformats.org/officeDocument/2006/relationships" r:embed="rId2"/>
        <a:srcRect l="21390" t="37135" r="18600" b="43236"/>
        <a:stretch>
          <a:fillRect/>
        </a:stretch>
      </xdr:blipFill>
      <xdr:spPr bwMode="auto">
        <a:xfrm>
          <a:off x="19050000" y="368300"/>
          <a:ext cx="2349500" cy="889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1282700</xdr:colOff>
      <xdr:row>0</xdr:row>
      <xdr:rowOff>165100</xdr:rowOff>
    </xdr:from>
    <xdr:to>
      <xdr:col>4</xdr:col>
      <xdr:colOff>914400</xdr:colOff>
      <xdr:row>6</xdr:row>
      <xdr:rowOff>0</xdr:rowOff>
    </xdr:to>
    <xdr:pic>
      <xdr:nvPicPr>
        <xdr:cNvPr id="2" name="Imagen 2" descr="escud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92700" y="165100"/>
          <a:ext cx="1384300" cy="1181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20</xdr:col>
      <xdr:colOff>1701800</xdr:colOff>
      <xdr:row>1</xdr:row>
      <xdr:rowOff>228600</xdr:rowOff>
    </xdr:from>
    <xdr:to>
      <xdr:col>21</xdr:col>
      <xdr:colOff>2044700</xdr:colOff>
      <xdr:row>5</xdr:row>
      <xdr:rowOff>165100</xdr:rowOff>
    </xdr:to>
    <xdr:pic>
      <xdr:nvPicPr>
        <xdr:cNvPr id="4" name="Imagen 3"/>
        <xdr:cNvPicPr/>
      </xdr:nvPicPr>
      <xdr:blipFill>
        <a:blip xmlns:r="http://schemas.openxmlformats.org/officeDocument/2006/relationships" r:embed="rId2"/>
        <a:srcRect l="21390" t="37135" r="18600" b="43236"/>
        <a:stretch>
          <a:fillRect/>
        </a:stretch>
      </xdr:blipFill>
      <xdr:spPr bwMode="auto">
        <a:xfrm>
          <a:off x="24257000" y="419100"/>
          <a:ext cx="2438400" cy="889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1447800</xdr:colOff>
      <xdr:row>3</xdr:row>
      <xdr:rowOff>50800</xdr:rowOff>
    </xdr:from>
    <xdr:to>
      <xdr:col>2</xdr:col>
      <xdr:colOff>2451100</xdr:colOff>
      <xdr:row>6</xdr:row>
      <xdr:rowOff>292100</xdr:rowOff>
    </xdr:to>
    <xdr:pic>
      <xdr:nvPicPr>
        <xdr:cNvPr id="2" name="Imagen 2" descr="escud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8400" y="723900"/>
          <a:ext cx="1003300" cy="927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3149600</xdr:colOff>
      <xdr:row>3</xdr:row>
      <xdr:rowOff>127000</xdr:rowOff>
    </xdr:from>
    <xdr:to>
      <xdr:col>3</xdr:col>
      <xdr:colOff>952500</xdr:colOff>
      <xdr:row>6</xdr:row>
      <xdr:rowOff>304800</xdr:rowOff>
    </xdr:to>
    <xdr:pic>
      <xdr:nvPicPr>
        <xdr:cNvPr id="4" name="Imagen 3"/>
        <xdr:cNvPicPr/>
      </xdr:nvPicPr>
      <xdr:blipFill>
        <a:blip xmlns:r="http://schemas.openxmlformats.org/officeDocument/2006/relationships" r:embed="rId2"/>
        <a:srcRect l="21390" t="37135" r="18600" b="43236"/>
        <a:stretch>
          <a:fillRect/>
        </a:stretch>
      </xdr:blipFill>
      <xdr:spPr bwMode="auto">
        <a:xfrm>
          <a:off x="4140200" y="800100"/>
          <a:ext cx="1828800" cy="863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T13"/>
  <sheetViews>
    <sheetView workbookViewId="0">
      <selection activeCell="B8" sqref="B8"/>
    </sheetView>
  </sheetViews>
  <sheetFormatPr baseColWidth="10" defaultRowHeight="15" x14ac:dyDescent="0"/>
  <cols>
    <col min="1" max="1" width="2.42578125" style="1" customWidth="1"/>
    <col min="2" max="2" width="20.7109375" style="1" customWidth="1"/>
    <col min="3" max="4" width="19.7109375" style="1" customWidth="1"/>
    <col min="5" max="5" width="11.28515625" style="1" customWidth="1"/>
    <col min="6" max="6" width="12.28515625" style="1" customWidth="1"/>
    <col min="7" max="7" width="36.28515625" style="1" customWidth="1"/>
    <col min="8" max="8" width="13.7109375" style="1" customWidth="1"/>
    <col min="9" max="9" width="12.7109375" style="1" hidden="1" customWidth="1"/>
    <col min="10" max="11" width="9.5703125" style="1" customWidth="1"/>
    <col min="12" max="12" width="9.7109375" style="1" hidden="1" customWidth="1"/>
    <col min="13" max="13" width="10.7109375" style="1"/>
    <col min="14" max="15" width="13.140625" style="1" customWidth="1"/>
    <col min="16" max="18" width="23.5703125" style="1" customWidth="1"/>
    <col min="19" max="20" width="12.5703125" style="1" customWidth="1"/>
    <col min="21" max="16384" width="10.7109375" style="1"/>
  </cols>
  <sheetData>
    <row r="2" spans="2:20" ht="20" customHeight="1">
      <c r="B2" s="105" t="s">
        <v>16</v>
      </c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5"/>
      <c r="Q2" s="105"/>
      <c r="R2" s="105"/>
      <c r="S2" s="105"/>
      <c r="T2" s="105"/>
    </row>
    <row r="3" spans="2:20" ht="20" customHeight="1">
      <c r="B3" s="105" t="s">
        <v>19</v>
      </c>
      <c r="C3" s="105"/>
      <c r="D3" s="105"/>
      <c r="E3" s="105"/>
      <c r="F3" s="105"/>
      <c r="G3" s="105"/>
      <c r="H3" s="105"/>
      <c r="I3" s="105"/>
      <c r="J3" s="105"/>
      <c r="K3" s="105"/>
      <c r="L3" s="105"/>
      <c r="M3" s="105"/>
      <c r="N3" s="105"/>
      <c r="O3" s="105"/>
      <c r="P3" s="105"/>
      <c r="Q3" s="105"/>
      <c r="R3" s="105"/>
      <c r="S3" s="105"/>
      <c r="T3" s="105"/>
    </row>
    <row r="4" spans="2:20" ht="20" customHeight="1">
      <c r="B4" s="105" t="s">
        <v>27</v>
      </c>
      <c r="C4" s="105"/>
      <c r="D4" s="105"/>
      <c r="E4" s="105"/>
      <c r="F4" s="105"/>
      <c r="G4" s="105"/>
      <c r="H4" s="105"/>
      <c r="I4" s="105"/>
      <c r="J4" s="105"/>
      <c r="K4" s="105"/>
      <c r="L4" s="105"/>
      <c r="M4" s="105"/>
      <c r="N4" s="105"/>
      <c r="O4" s="105"/>
      <c r="P4" s="105"/>
      <c r="Q4" s="105"/>
      <c r="R4" s="105"/>
      <c r="S4" s="105"/>
      <c r="T4" s="105"/>
    </row>
    <row r="6" spans="2:20" ht="16" thickBot="1"/>
    <row r="7" spans="2:20" ht="18" customHeight="1" thickBot="1">
      <c r="B7" s="2" t="s">
        <v>2</v>
      </c>
      <c r="C7" s="3" t="s">
        <v>13</v>
      </c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</row>
    <row r="8" spans="2:20" ht="18" customHeight="1" thickBot="1">
      <c r="B8" s="7">
        <v>2016</v>
      </c>
      <c r="C8" s="28">
        <v>42735</v>
      </c>
      <c r="D8" s="106" t="s">
        <v>3</v>
      </c>
      <c r="E8" s="107"/>
      <c r="F8" s="107"/>
      <c r="G8" s="107"/>
      <c r="H8" s="107"/>
      <c r="I8" s="107"/>
      <c r="J8" s="107"/>
      <c r="K8" s="108"/>
      <c r="L8" s="4"/>
      <c r="M8" s="4"/>
      <c r="N8" s="4"/>
      <c r="O8" s="4"/>
      <c r="P8" s="4"/>
      <c r="Q8" s="4"/>
      <c r="R8" s="4"/>
      <c r="S8" s="4"/>
      <c r="T8" s="4"/>
    </row>
    <row r="9" spans="2:20" ht="30" customHeight="1">
      <c r="B9" s="109" t="s">
        <v>17</v>
      </c>
      <c r="C9" s="112" t="s">
        <v>18</v>
      </c>
      <c r="D9" s="114" t="s">
        <v>0</v>
      </c>
      <c r="E9" s="117" t="s">
        <v>4</v>
      </c>
      <c r="F9" s="117"/>
      <c r="G9" s="117" t="s">
        <v>5</v>
      </c>
      <c r="H9" s="117"/>
      <c r="I9" s="117"/>
      <c r="J9" s="117"/>
      <c r="K9" s="119"/>
      <c r="L9" s="5"/>
      <c r="M9" s="114" t="s">
        <v>6</v>
      </c>
      <c r="N9" s="119"/>
      <c r="O9" s="97" t="s">
        <v>24</v>
      </c>
      <c r="P9" s="98"/>
      <c r="Q9" s="98"/>
      <c r="R9" s="98"/>
      <c r="S9" s="98"/>
      <c r="T9" s="99"/>
    </row>
    <row r="10" spans="2:20" ht="17" customHeight="1">
      <c r="B10" s="110"/>
      <c r="C10" s="113"/>
      <c r="D10" s="115"/>
      <c r="E10" s="118"/>
      <c r="F10" s="118"/>
      <c r="G10" s="118" t="s">
        <v>7</v>
      </c>
      <c r="H10" s="103" t="s">
        <v>25</v>
      </c>
      <c r="I10" s="103" t="s">
        <v>26</v>
      </c>
      <c r="J10" s="122" t="s">
        <v>1</v>
      </c>
      <c r="K10" s="120" t="s">
        <v>8</v>
      </c>
      <c r="L10" s="6"/>
      <c r="M10" s="124" t="s">
        <v>9</v>
      </c>
      <c r="N10" s="95" t="s">
        <v>10</v>
      </c>
      <c r="O10" s="100"/>
      <c r="P10" s="101"/>
      <c r="Q10" s="101"/>
      <c r="R10" s="101"/>
      <c r="S10" s="101"/>
      <c r="T10" s="102"/>
    </row>
    <row r="11" spans="2:20" ht="37.5" customHeight="1" thickBot="1">
      <c r="B11" s="111"/>
      <c r="C11" s="113"/>
      <c r="D11" s="116"/>
      <c r="E11" s="8" t="s">
        <v>11</v>
      </c>
      <c r="F11" s="8" t="s">
        <v>12</v>
      </c>
      <c r="G11" s="103"/>
      <c r="H11" s="104"/>
      <c r="I11" s="104"/>
      <c r="J11" s="123"/>
      <c r="K11" s="121"/>
      <c r="L11" s="9"/>
      <c r="M11" s="125"/>
      <c r="N11" s="96"/>
      <c r="O11" s="10" t="s">
        <v>23</v>
      </c>
      <c r="P11" s="11" t="s">
        <v>20</v>
      </c>
      <c r="Q11" s="12" t="s">
        <v>21</v>
      </c>
      <c r="R11" s="13" t="s">
        <v>22</v>
      </c>
      <c r="S11" s="13" t="s">
        <v>14</v>
      </c>
      <c r="T11" s="14" t="s">
        <v>15</v>
      </c>
    </row>
    <row r="12" spans="2:20" ht="61" thickBot="1">
      <c r="B12" s="25" t="s">
        <v>31</v>
      </c>
      <c r="C12" s="24" t="s">
        <v>30</v>
      </c>
      <c r="D12" s="21" t="s">
        <v>29</v>
      </c>
      <c r="E12" s="29">
        <v>42370</v>
      </c>
      <c r="F12" s="29">
        <v>42735</v>
      </c>
      <c r="G12" s="33" t="s">
        <v>28</v>
      </c>
      <c r="H12" s="22">
        <v>1</v>
      </c>
      <c r="I12" s="22">
        <v>1</v>
      </c>
      <c r="J12" s="22">
        <v>1</v>
      </c>
      <c r="K12" s="30">
        <v>1</v>
      </c>
      <c r="L12" s="26">
        <f>+K12/J12</f>
        <v>1</v>
      </c>
      <c r="M12" s="27">
        <f>DAYS360(E12,$C$8)/DAYS360(E12,F12)</f>
        <v>1</v>
      </c>
      <c r="N12" s="23">
        <f>IF(J12=0," -",IF(L12&gt;100%,100%,L12))</f>
        <v>1</v>
      </c>
      <c r="O12" s="32" t="s">
        <v>48</v>
      </c>
      <c r="P12" s="31">
        <v>0</v>
      </c>
      <c r="Q12" s="31">
        <v>0</v>
      </c>
      <c r="R12" s="31">
        <v>0</v>
      </c>
      <c r="S12" s="22" t="str">
        <f>IF(P12=0," -",Q12/P12)</f>
        <v xml:space="preserve"> -</v>
      </c>
      <c r="T12" s="23" t="str">
        <f>IF(R12=0," -",IF(Q12=0,100%,R12/Q12))</f>
        <v xml:space="preserve"> -</v>
      </c>
    </row>
    <row r="13" spans="2:20" ht="21" customHeight="1" thickBot="1">
      <c r="M13" s="15">
        <f>+M12</f>
        <v>1</v>
      </c>
      <c r="N13" s="16">
        <f>+N12</f>
        <v>1</v>
      </c>
      <c r="O13" s="17"/>
      <c r="P13" s="18">
        <f>+P12</f>
        <v>0</v>
      </c>
      <c r="Q13" s="19">
        <f>+Q12</f>
        <v>0</v>
      </c>
      <c r="R13" s="19">
        <f>+R12</f>
        <v>0</v>
      </c>
      <c r="S13" s="20" t="str">
        <f t="shared" ref="S13" si="0">IF(P13=0," -",Q13/P13)</f>
        <v xml:space="preserve"> -</v>
      </c>
      <c r="T13" s="16" t="str">
        <f t="shared" ref="T13" si="1">IF(R13=0," -",IF(Q13=0,100%,R13/Q13))</f>
        <v xml:space="preserve"> -</v>
      </c>
    </row>
  </sheetData>
  <mergeCells count="18">
    <mergeCell ref="J10:J11"/>
    <mergeCell ref="M10:M11"/>
    <mergeCell ref="N10:N11"/>
    <mergeCell ref="O9:T10"/>
    <mergeCell ref="H10:H11"/>
    <mergeCell ref="I10:I11"/>
    <mergeCell ref="B2:T2"/>
    <mergeCell ref="B3:T3"/>
    <mergeCell ref="B4:T4"/>
    <mergeCell ref="D8:K8"/>
    <mergeCell ref="B9:B11"/>
    <mergeCell ref="C9:C11"/>
    <mergeCell ref="D9:D11"/>
    <mergeCell ref="E9:F10"/>
    <mergeCell ref="G9:K9"/>
    <mergeCell ref="K10:K11"/>
    <mergeCell ref="M9:N9"/>
    <mergeCell ref="G10:G11"/>
  </mergeCells>
  <phoneticPr fontId="0" type="noConversion"/>
  <printOptions horizontalCentered="1"/>
  <pageMargins left="0.98425196850393704" right="0.39370078740157483" top="0.39370078740157483" bottom="0.39370078740157483" header="0.31496062992125984" footer="0.31496062992125984"/>
  <pageSetup paperSize="5" scale="75" pageOrder="overThenDown" orientation="landscape"/>
  <headerFooter>
    <oddHeader>&amp;F</oddHead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T13"/>
  <sheetViews>
    <sheetView workbookViewId="0">
      <selection activeCell="B8" sqref="B8"/>
    </sheetView>
  </sheetViews>
  <sheetFormatPr baseColWidth="10" defaultRowHeight="15" x14ac:dyDescent="0"/>
  <cols>
    <col min="1" max="1" width="2.42578125" style="1" customWidth="1"/>
    <col min="2" max="2" width="20.7109375" style="1" customWidth="1"/>
    <col min="3" max="4" width="19.7109375" style="1" customWidth="1"/>
    <col min="5" max="5" width="11.28515625" style="1" customWidth="1"/>
    <col min="6" max="6" width="12.28515625" style="1" customWidth="1"/>
    <col min="7" max="7" width="36.28515625" style="1" customWidth="1"/>
    <col min="8" max="8" width="13.7109375" style="1" customWidth="1"/>
    <col min="9" max="9" width="12.7109375" style="1" hidden="1" customWidth="1"/>
    <col min="10" max="11" width="9.5703125" style="1" customWidth="1"/>
    <col min="12" max="12" width="9.7109375" style="1" hidden="1" customWidth="1"/>
    <col min="13" max="13" width="10.7109375" style="1"/>
    <col min="14" max="15" width="13.140625" style="1" customWidth="1"/>
    <col min="16" max="18" width="23.5703125" style="1" customWidth="1"/>
    <col min="19" max="20" width="12.5703125" style="1" customWidth="1"/>
    <col min="21" max="16384" width="10.7109375" style="1"/>
  </cols>
  <sheetData>
    <row r="2" spans="2:20" ht="20" customHeight="1">
      <c r="B2" s="105" t="s">
        <v>16</v>
      </c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5"/>
      <c r="Q2" s="105"/>
      <c r="R2" s="105"/>
      <c r="S2" s="105"/>
      <c r="T2" s="105"/>
    </row>
    <row r="3" spans="2:20" ht="20" customHeight="1">
      <c r="B3" s="105" t="s">
        <v>19</v>
      </c>
      <c r="C3" s="105"/>
      <c r="D3" s="105"/>
      <c r="E3" s="105"/>
      <c r="F3" s="105"/>
      <c r="G3" s="105"/>
      <c r="H3" s="105"/>
      <c r="I3" s="105"/>
      <c r="J3" s="105"/>
      <c r="K3" s="105"/>
      <c r="L3" s="105"/>
      <c r="M3" s="105"/>
      <c r="N3" s="105"/>
      <c r="O3" s="105"/>
      <c r="P3" s="105"/>
      <c r="Q3" s="105"/>
      <c r="R3" s="105"/>
      <c r="S3" s="105"/>
      <c r="T3" s="105"/>
    </row>
    <row r="4" spans="2:20" ht="20" customHeight="1">
      <c r="B4" s="105" t="s">
        <v>27</v>
      </c>
      <c r="C4" s="105"/>
      <c r="D4" s="105"/>
      <c r="E4" s="105"/>
      <c r="F4" s="105"/>
      <c r="G4" s="105"/>
      <c r="H4" s="105"/>
      <c r="I4" s="105"/>
      <c r="J4" s="105"/>
      <c r="K4" s="105"/>
      <c r="L4" s="105"/>
      <c r="M4" s="105"/>
      <c r="N4" s="105"/>
      <c r="O4" s="105"/>
      <c r="P4" s="105"/>
      <c r="Q4" s="105"/>
      <c r="R4" s="105"/>
      <c r="S4" s="105"/>
      <c r="T4" s="105"/>
    </row>
    <row r="6" spans="2:20" ht="16" thickBot="1"/>
    <row r="7" spans="2:20" ht="18" customHeight="1" thickBot="1">
      <c r="B7" s="2" t="s">
        <v>2</v>
      </c>
      <c r="C7" s="3" t="s">
        <v>13</v>
      </c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</row>
    <row r="8" spans="2:20" ht="18" customHeight="1" thickBot="1">
      <c r="B8" s="7">
        <v>2017</v>
      </c>
      <c r="C8" s="28">
        <v>43100</v>
      </c>
      <c r="D8" s="106" t="s">
        <v>3</v>
      </c>
      <c r="E8" s="107"/>
      <c r="F8" s="107"/>
      <c r="G8" s="107"/>
      <c r="H8" s="107"/>
      <c r="I8" s="107"/>
      <c r="J8" s="107"/>
      <c r="K8" s="108"/>
      <c r="L8" s="4"/>
      <c r="M8" s="4"/>
      <c r="N8" s="4"/>
      <c r="O8" s="4"/>
      <c r="P8" s="4"/>
      <c r="Q8" s="4"/>
      <c r="R8" s="4"/>
      <c r="S8" s="4"/>
      <c r="T8" s="4"/>
    </row>
    <row r="9" spans="2:20" ht="30" customHeight="1">
      <c r="B9" s="109" t="s">
        <v>17</v>
      </c>
      <c r="C9" s="112" t="s">
        <v>18</v>
      </c>
      <c r="D9" s="114" t="s">
        <v>0</v>
      </c>
      <c r="E9" s="117" t="s">
        <v>4</v>
      </c>
      <c r="F9" s="117"/>
      <c r="G9" s="117" t="s">
        <v>5</v>
      </c>
      <c r="H9" s="117"/>
      <c r="I9" s="117"/>
      <c r="J9" s="117"/>
      <c r="K9" s="119"/>
      <c r="L9" s="5"/>
      <c r="M9" s="114" t="s">
        <v>6</v>
      </c>
      <c r="N9" s="119"/>
      <c r="O9" s="97" t="s">
        <v>24</v>
      </c>
      <c r="P9" s="98"/>
      <c r="Q9" s="98"/>
      <c r="R9" s="98"/>
      <c r="S9" s="98"/>
      <c r="T9" s="99"/>
    </row>
    <row r="10" spans="2:20" ht="17" customHeight="1">
      <c r="B10" s="110"/>
      <c r="C10" s="113"/>
      <c r="D10" s="115"/>
      <c r="E10" s="118"/>
      <c r="F10" s="118"/>
      <c r="G10" s="118" t="s">
        <v>7</v>
      </c>
      <c r="H10" s="103" t="s">
        <v>25</v>
      </c>
      <c r="I10" s="103" t="s">
        <v>26</v>
      </c>
      <c r="J10" s="122" t="s">
        <v>1</v>
      </c>
      <c r="K10" s="120" t="s">
        <v>8</v>
      </c>
      <c r="L10" s="6"/>
      <c r="M10" s="124" t="s">
        <v>9</v>
      </c>
      <c r="N10" s="95" t="s">
        <v>10</v>
      </c>
      <c r="O10" s="100"/>
      <c r="P10" s="101"/>
      <c r="Q10" s="101"/>
      <c r="R10" s="101"/>
      <c r="S10" s="101"/>
      <c r="T10" s="102"/>
    </row>
    <row r="11" spans="2:20" ht="37.5" customHeight="1" thickBot="1">
      <c r="B11" s="111"/>
      <c r="C11" s="113"/>
      <c r="D11" s="116"/>
      <c r="E11" s="8" t="s">
        <v>11</v>
      </c>
      <c r="F11" s="8" t="s">
        <v>12</v>
      </c>
      <c r="G11" s="103"/>
      <c r="H11" s="104"/>
      <c r="I11" s="104"/>
      <c r="J11" s="123"/>
      <c r="K11" s="121"/>
      <c r="L11" s="9"/>
      <c r="M11" s="125"/>
      <c r="N11" s="96"/>
      <c r="O11" s="10" t="s">
        <v>23</v>
      </c>
      <c r="P11" s="11" t="s">
        <v>20</v>
      </c>
      <c r="Q11" s="12" t="s">
        <v>21</v>
      </c>
      <c r="R11" s="13" t="s">
        <v>22</v>
      </c>
      <c r="S11" s="13" t="s">
        <v>14</v>
      </c>
      <c r="T11" s="14" t="s">
        <v>15</v>
      </c>
    </row>
    <row r="12" spans="2:20" ht="61" thickBot="1">
      <c r="B12" s="25" t="s">
        <v>31</v>
      </c>
      <c r="C12" s="24" t="s">
        <v>30</v>
      </c>
      <c r="D12" s="21" t="s">
        <v>29</v>
      </c>
      <c r="E12" s="29">
        <v>42736</v>
      </c>
      <c r="F12" s="29">
        <v>43100</v>
      </c>
      <c r="G12" s="33" t="s">
        <v>28</v>
      </c>
      <c r="H12" s="22">
        <v>1</v>
      </c>
      <c r="I12" s="22">
        <f>+J12</f>
        <v>1</v>
      </c>
      <c r="J12" s="22">
        <v>1</v>
      </c>
      <c r="K12" s="30">
        <v>1</v>
      </c>
      <c r="L12" s="26">
        <f>+K12/J12</f>
        <v>1</v>
      </c>
      <c r="M12" s="27">
        <f>DAYS360(E12,$C$8)/DAYS360(E12,F12)</f>
        <v>1</v>
      </c>
      <c r="N12" s="23">
        <f>IF(J12=0," -",IF(L12&gt;100%,100%,L12))</f>
        <v>1</v>
      </c>
      <c r="O12" s="32" t="s">
        <v>48</v>
      </c>
      <c r="P12" s="31">
        <v>0</v>
      </c>
      <c r="Q12" s="31">
        <v>0</v>
      </c>
      <c r="R12" s="31">
        <v>0</v>
      </c>
      <c r="S12" s="22" t="str">
        <f>IF(P12=0," -",Q12/P12)</f>
        <v xml:space="preserve"> -</v>
      </c>
      <c r="T12" s="23" t="str">
        <f>IF(R12=0," -",IF(Q12=0,100%,R12/Q12))</f>
        <v xml:space="preserve"> -</v>
      </c>
    </row>
    <row r="13" spans="2:20" ht="21" customHeight="1" thickBot="1">
      <c r="M13" s="15">
        <f>+M12</f>
        <v>1</v>
      </c>
      <c r="N13" s="16">
        <f>+N12</f>
        <v>1</v>
      </c>
      <c r="O13" s="17"/>
      <c r="P13" s="18">
        <f>+P12</f>
        <v>0</v>
      </c>
      <c r="Q13" s="19">
        <f>+Q12</f>
        <v>0</v>
      </c>
      <c r="R13" s="19">
        <f>+R12</f>
        <v>0</v>
      </c>
      <c r="S13" s="20" t="str">
        <f t="shared" ref="S13" si="0">IF(P13=0," -",Q13/P13)</f>
        <v xml:space="preserve"> -</v>
      </c>
      <c r="T13" s="16" t="str">
        <f t="shared" ref="T13" si="1">IF(R13=0," -",IF(Q13=0,100%,R13/Q13))</f>
        <v xml:space="preserve"> -</v>
      </c>
    </row>
  </sheetData>
  <mergeCells count="18">
    <mergeCell ref="I10:I11"/>
    <mergeCell ref="J10:J11"/>
    <mergeCell ref="K10:K11"/>
    <mergeCell ref="M10:M11"/>
    <mergeCell ref="N10:N11"/>
    <mergeCell ref="B2:T2"/>
    <mergeCell ref="B3:T3"/>
    <mergeCell ref="B4:T4"/>
    <mergeCell ref="D8:K8"/>
    <mergeCell ref="B9:B11"/>
    <mergeCell ref="C9:C11"/>
    <mergeCell ref="D9:D11"/>
    <mergeCell ref="E9:F10"/>
    <mergeCell ref="G9:K9"/>
    <mergeCell ref="M9:N9"/>
    <mergeCell ref="O9:T10"/>
    <mergeCell ref="G10:G11"/>
    <mergeCell ref="H10:H11"/>
  </mergeCells>
  <printOptions horizontalCentered="1"/>
  <pageMargins left="0.98425196850393704" right="0.39370078740157483" top="0.39370078740157483" bottom="0.39370078740157483" header="0.31496062992125984" footer="0.31496062992125984"/>
  <pageSetup paperSize="5" scale="75" pageOrder="overThenDown" orientation="landscape"/>
  <headerFooter>
    <oddHeader>&amp;F</oddHead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T13"/>
  <sheetViews>
    <sheetView workbookViewId="0">
      <selection activeCell="B8" sqref="B8"/>
    </sheetView>
  </sheetViews>
  <sheetFormatPr baseColWidth="10" defaultRowHeight="15" x14ac:dyDescent="0"/>
  <cols>
    <col min="1" max="1" width="2.42578125" style="1" customWidth="1"/>
    <col min="2" max="2" width="20.7109375" style="1" customWidth="1"/>
    <col min="3" max="4" width="19.7109375" style="1" customWidth="1"/>
    <col min="5" max="5" width="11.28515625" style="1" customWidth="1"/>
    <col min="6" max="6" width="12.28515625" style="1" customWidth="1"/>
    <col min="7" max="7" width="36.28515625" style="1" customWidth="1"/>
    <col min="8" max="8" width="13.7109375" style="1" customWidth="1"/>
    <col min="9" max="9" width="12.7109375" style="1" hidden="1" customWidth="1"/>
    <col min="10" max="11" width="9.5703125" style="1" customWidth="1"/>
    <col min="12" max="12" width="9.7109375" style="1" hidden="1" customWidth="1"/>
    <col min="13" max="13" width="10.7109375" style="1"/>
    <col min="14" max="15" width="13.140625" style="1" customWidth="1"/>
    <col min="16" max="18" width="23.5703125" style="1" customWidth="1"/>
    <col min="19" max="20" width="12.5703125" style="1" customWidth="1"/>
    <col min="21" max="16384" width="10.7109375" style="1"/>
  </cols>
  <sheetData>
    <row r="2" spans="2:20" ht="20" customHeight="1">
      <c r="B2" s="105" t="s">
        <v>16</v>
      </c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5"/>
      <c r="Q2" s="105"/>
      <c r="R2" s="105"/>
      <c r="S2" s="105"/>
      <c r="T2" s="105"/>
    </row>
    <row r="3" spans="2:20" ht="20" customHeight="1">
      <c r="B3" s="105" t="s">
        <v>19</v>
      </c>
      <c r="C3" s="105"/>
      <c r="D3" s="105"/>
      <c r="E3" s="105"/>
      <c r="F3" s="105"/>
      <c r="G3" s="105"/>
      <c r="H3" s="105"/>
      <c r="I3" s="105"/>
      <c r="J3" s="105"/>
      <c r="K3" s="105"/>
      <c r="L3" s="105"/>
      <c r="M3" s="105"/>
      <c r="N3" s="105"/>
      <c r="O3" s="105"/>
      <c r="P3" s="105"/>
      <c r="Q3" s="105"/>
      <c r="R3" s="105"/>
      <c r="S3" s="105"/>
      <c r="T3" s="105"/>
    </row>
    <row r="4" spans="2:20" ht="20" customHeight="1">
      <c r="B4" s="105" t="s">
        <v>27</v>
      </c>
      <c r="C4" s="105"/>
      <c r="D4" s="105"/>
      <c r="E4" s="105"/>
      <c r="F4" s="105"/>
      <c r="G4" s="105"/>
      <c r="H4" s="105"/>
      <c r="I4" s="105"/>
      <c r="J4" s="105"/>
      <c r="K4" s="105"/>
      <c r="L4" s="105"/>
      <c r="M4" s="105"/>
      <c r="N4" s="105"/>
      <c r="O4" s="105"/>
      <c r="P4" s="105"/>
      <c r="Q4" s="105"/>
      <c r="R4" s="105"/>
      <c r="S4" s="105"/>
      <c r="T4" s="105"/>
    </row>
    <row r="6" spans="2:20" ht="16" thickBot="1"/>
    <row r="7" spans="2:20" ht="18" customHeight="1" thickBot="1">
      <c r="B7" s="2" t="s">
        <v>2</v>
      </c>
      <c r="C7" s="3" t="s">
        <v>13</v>
      </c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</row>
    <row r="8" spans="2:20" ht="18" customHeight="1" thickBot="1">
      <c r="B8" s="7">
        <v>2018</v>
      </c>
      <c r="C8" s="28">
        <v>43465</v>
      </c>
      <c r="D8" s="106" t="s">
        <v>3</v>
      </c>
      <c r="E8" s="107"/>
      <c r="F8" s="107"/>
      <c r="G8" s="107"/>
      <c r="H8" s="107"/>
      <c r="I8" s="107"/>
      <c r="J8" s="107"/>
      <c r="K8" s="108"/>
      <c r="L8" s="4"/>
      <c r="M8" s="4"/>
      <c r="N8" s="4"/>
      <c r="O8" s="4"/>
      <c r="P8" s="4"/>
      <c r="Q8" s="4"/>
      <c r="R8" s="4"/>
      <c r="S8" s="4"/>
      <c r="T8" s="4"/>
    </row>
    <row r="9" spans="2:20" ht="30" customHeight="1">
      <c r="B9" s="109" t="s">
        <v>17</v>
      </c>
      <c r="C9" s="112" t="s">
        <v>18</v>
      </c>
      <c r="D9" s="114" t="s">
        <v>0</v>
      </c>
      <c r="E9" s="117" t="s">
        <v>4</v>
      </c>
      <c r="F9" s="117"/>
      <c r="G9" s="117" t="s">
        <v>5</v>
      </c>
      <c r="H9" s="117"/>
      <c r="I9" s="117"/>
      <c r="J9" s="117"/>
      <c r="K9" s="119"/>
      <c r="L9" s="5"/>
      <c r="M9" s="114" t="s">
        <v>6</v>
      </c>
      <c r="N9" s="119"/>
      <c r="O9" s="97" t="s">
        <v>24</v>
      </c>
      <c r="P9" s="98"/>
      <c r="Q9" s="98"/>
      <c r="R9" s="98"/>
      <c r="S9" s="98"/>
      <c r="T9" s="99"/>
    </row>
    <row r="10" spans="2:20" ht="17" customHeight="1">
      <c r="B10" s="110"/>
      <c r="C10" s="113"/>
      <c r="D10" s="115"/>
      <c r="E10" s="118"/>
      <c r="F10" s="118"/>
      <c r="G10" s="118" t="s">
        <v>7</v>
      </c>
      <c r="H10" s="103" t="s">
        <v>25</v>
      </c>
      <c r="I10" s="103" t="s">
        <v>26</v>
      </c>
      <c r="J10" s="122" t="s">
        <v>1</v>
      </c>
      <c r="K10" s="120" t="s">
        <v>8</v>
      </c>
      <c r="L10" s="6"/>
      <c r="M10" s="124" t="s">
        <v>9</v>
      </c>
      <c r="N10" s="95" t="s">
        <v>10</v>
      </c>
      <c r="O10" s="100"/>
      <c r="P10" s="101"/>
      <c r="Q10" s="101"/>
      <c r="R10" s="101"/>
      <c r="S10" s="101"/>
      <c r="T10" s="102"/>
    </row>
    <row r="11" spans="2:20" ht="37.5" customHeight="1" thickBot="1">
      <c r="B11" s="111"/>
      <c r="C11" s="113"/>
      <c r="D11" s="116"/>
      <c r="E11" s="8" t="s">
        <v>11</v>
      </c>
      <c r="F11" s="8" t="s">
        <v>12</v>
      </c>
      <c r="G11" s="103"/>
      <c r="H11" s="104"/>
      <c r="I11" s="104"/>
      <c r="J11" s="123"/>
      <c r="K11" s="121"/>
      <c r="L11" s="9"/>
      <c r="M11" s="125"/>
      <c r="N11" s="96"/>
      <c r="O11" s="10" t="s">
        <v>23</v>
      </c>
      <c r="P11" s="11" t="s">
        <v>20</v>
      </c>
      <c r="Q11" s="12" t="s">
        <v>21</v>
      </c>
      <c r="R11" s="13" t="s">
        <v>22</v>
      </c>
      <c r="S11" s="13" t="s">
        <v>14</v>
      </c>
      <c r="T11" s="14" t="s">
        <v>15</v>
      </c>
    </row>
    <row r="12" spans="2:20" ht="61" thickBot="1">
      <c r="B12" s="25" t="s">
        <v>31</v>
      </c>
      <c r="C12" s="24" t="s">
        <v>30</v>
      </c>
      <c r="D12" s="21" t="s">
        <v>29</v>
      </c>
      <c r="E12" s="29">
        <v>43101</v>
      </c>
      <c r="F12" s="29">
        <v>43465</v>
      </c>
      <c r="G12" s="33" t="s">
        <v>28</v>
      </c>
      <c r="H12" s="22">
        <v>1</v>
      </c>
      <c r="I12" s="22">
        <f>+J12</f>
        <v>1</v>
      </c>
      <c r="J12" s="22">
        <v>1</v>
      </c>
      <c r="K12" s="30">
        <v>1</v>
      </c>
      <c r="L12" s="26">
        <f>+K12/J12</f>
        <v>1</v>
      </c>
      <c r="M12" s="27">
        <f>DAYS360(E12,$C$8)/DAYS360(E12,F12)</f>
        <v>1</v>
      </c>
      <c r="N12" s="23">
        <f>IF(J12=0," -",IF(L12&gt;100%,100%,L12))</f>
        <v>1</v>
      </c>
      <c r="O12" s="32" t="s">
        <v>48</v>
      </c>
      <c r="P12" s="31">
        <v>0</v>
      </c>
      <c r="Q12" s="31">
        <v>0</v>
      </c>
      <c r="R12" s="31">
        <v>0</v>
      </c>
      <c r="S12" s="22" t="str">
        <f>IF(P12=0," -",Q12/P12)</f>
        <v xml:space="preserve"> -</v>
      </c>
      <c r="T12" s="23" t="str">
        <f>IF(R12=0," -",IF(Q12=0,100%,R12/Q12))</f>
        <v xml:space="preserve"> -</v>
      </c>
    </row>
    <row r="13" spans="2:20" ht="21" customHeight="1" thickBot="1">
      <c r="M13" s="15">
        <f>+M12</f>
        <v>1</v>
      </c>
      <c r="N13" s="16">
        <f>+N12</f>
        <v>1</v>
      </c>
      <c r="O13" s="17"/>
      <c r="P13" s="18">
        <f>+P12</f>
        <v>0</v>
      </c>
      <c r="Q13" s="19">
        <f>+Q12</f>
        <v>0</v>
      </c>
      <c r="R13" s="19">
        <f>+R12</f>
        <v>0</v>
      </c>
      <c r="S13" s="20" t="str">
        <f t="shared" ref="S13" si="0">IF(P13=0," -",Q13/P13)</f>
        <v xml:space="preserve"> -</v>
      </c>
      <c r="T13" s="16" t="str">
        <f t="shared" ref="T13" si="1">IF(R13=0," -",IF(Q13=0,100%,R13/Q13))</f>
        <v xml:space="preserve"> -</v>
      </c>
    </row>
  </sheetData>
  <mergeCells count="18">
    <mergeCell ref="I10:I11"/>
    <mergeCell ref="J10:J11"/>
    <mergeCell ref="K10:K11"/>
    <mergeCell ref="M10:M11"/>
    <mergeCell ref="N10:N11"/>
    <mergeCell ref="B2:T2"/>
    <mergeCell ref="B3:T3"/>
    <mergeCell ref="B4:T4"/>
    <mergeCell ref="D8:K8"/>
    <mergeCell ref="B9:B11"/>
    <mergeCell ref="C9:C11"/>
    <mergeCell ref="D9:D11"/>
    <mergeCell ref="E9:F10"/>
    <mergeCell ref="G9:K9"/>
    <mergeCell ref="M9:N9"/>
    <mergeCell ref="O9:T10"/>
    <mergeCell ref="G10:G11"/>
    <mergeCell ref="H10:H11"/>
  </mergeCells>
  <printOptions horizontalCentered="1"/>
  <pageMargins left="0.98425196850393704" right="0.39370078740157483" top="0.39370078740157483" bottom="0.39370078740157483" header="0.31496062992125984" footer="0.31496062992125984"/>
  <pageSetup paperSize="5" scale="75" pageOrder="overThenDown" orientation="landscape"/>
  <headerFooter>
    <oddHeader>&amp;F</oddHead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T13"/>
  <sheetViews>
    <sheetView tabSelected="1" workbookViewId="0">
      <selection activeCell="B8" sqref="B8"/>
    </sheetView>
  </sheetViews>
  <sheetFormatPr baseColWidth="10" defaultRowHeight="15" x14ac:dyDescent="0"/>
  <cols>
    <col min="1" max="1" width="2.42578125" style="1" customWidth="1"/>
    <col min="2" max="2" width="20.7109375" style="1" customWidth="1"/>
    <col min="3" max="4" width="19.7109375" style="1" customWidth="1"/>
    <col min="5" max="5" width="11.28515625" style="1" customWidth="1"/>
    <col min="6" max="6" width="12.28515625" style="1" customWidth="1"/>
    <col min="7" max="7" width="36.28515625" style="1" customWidth="1"/>
    <col min="8" max="8" width="13.7109375" style="1" customWidth="1"/>
    <col min="9" max="9" width="12.7109375" style="1" hidden="1" customWidth="1"/>
    <col min="10" max="11" width="9.5703125" style="1" customWidth="1"/>
    <col min="12" max="12" width="9.7109375" style="1" hidden="1" customWidth="1"/>
    <col min="13" max="13" width="10.7109375" style="1"/>
    <col min="14" max="15" width="13.140625" style="1" customWidth="1"/>
    <col min="16" max="18" width="23.5703125" style="1" customWidth="1"/>
    <col min="19" max="20" width="12.5703125" style="1" customWidth="1"/>
    <col min="21" max="16384" width="10.7109375" style="1"/>
  </cols>
  <sheetData>
    <row r="2" spans="2:20" ht="20" customHeight="1">
      <c r="B2" s="105" t="s">
        <v>16</v>
      </c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5"/>
      <c r="Q2" s="105"/>
      <c r="R2" s="105"/>
      <c r="S2" s="105"/>
      <c r="T2" s="105"/>
    </row>
    <row r="3" spans="2:20" ht="20" customHeight="1">
      <c r="B3" s="105" t="s">
        <v>19</v>
      </c>
      <c r="C3" s="105"/>
      <c r="D3" s="105"/>
      <c r="E3" s="105"/>
      <c r="F3" s="105"/>
      <c r="G3" s="105"/>
      <c r="H3" s="105"/>
      <c r="I3" s="105"/>
      <c r="J3" s="105"/>
      <c r="K3" s="105"/>
      <c r="L3" s="105"/>
      <c r="M3" s="105"/>
      <c r="N3" s="105"/>
      <c r="O3" s="105"/>
      <c r="P3" s="105"/>
      <c r="Q3" s="105"/>
      <c r="R3" s="105"/>
      <c r="S3" s="105"/>
      <c r="T3" s="105"/>
    </row>
    <row r="4" spans="2:20" ht="20" customHeight="1">
      <c r="B4" s="105" t="s">
        <v>27</v>
      </c>
      <c r="C4" s="105"/>
      <c r="D4" s="105"/>
      <c r="E4" s="105"/>
      <c r="F4" s="105"/>
      <c r="G4" s="105"/>
      <c r="H4" s="105"/>
      <c r="I4" s="105"/>
      <c r="J4" s="105"/>
      <c r="K4" s="105"/>
      <c r="L4" s="105"/>
      <c r="M4" s="105"/>
      <c r="N4" s="105"/>
      <c r="O4" s="105"/>
      <c r="P4" s="105"/>
      <c r="Q4" s="105"/>
      <c r="R4" s="105"/>
      <c r="S4" s="105"/>
      <c r="T4" s="105"/>
    </row>
    <row r="6" spans="2:20" ht="16" thickBot="1"/>
    <row r="7" spans="2:20" ht="18" customHeight="1" thickBot="1">
      <c r="B7" s="2" t="s">
        <v>2</v>
      </c>
      <c r="C7" s="3" t="s">
        <v>13</v>
      </c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</row>
    <row r="8" spans="2:20" ht="18" customHeight="1" thickBot="1">
      <c r="B8" s="7">
        <v>2019</v>
      </c>
      <c r="C8" s="28">
        <v>43738</v>
      </c>
      <c r="D8" s="106" t="s">
        <v>3</v>
      </c>
      <c r="E8" s="107"/>
      <c r="F8" s="107"/>
      <c r="G8" s="107"/>
      <c r="H8" s="107"/>
      <c r="I8" s="107"/>
      <c r="J8" s="107"/>
      <c r="K8" s="108"/>
      <c r="L8" s="4"/>
      <c r="M8" s="4"/>
      <c r="N8" s="4"/>
      <c r="O8" s="4"/>
      <c r="P8" s="4"/>
      <c r="Q8" s="4"/>
      <c r="R8" s="4"/>
      <c r="S8" s="4"/>
      <c r="T8" s="4"/>
    </row>
    <row r="9" spans="2:20" ht="30" customHeight="1">
      <c r="B9" s="109" t="s">
        <v>17</v>
      </c>
      <c r="C9" s="112" t="s">
        <v>18</v>
      </c>
      <c r="D9" s="114" t="s">
        <v>0</v>
      </c>
      <c r="E9" s="117" t="s">
        <v>4</v>
      </c>
      <c r="F9" s="117"/>
      <c r="G9" s="117" t="s">
        <v>5</v>
      </c>
      <c r="H9" s="117"/>
      <c r="I9" s="117"/>
      <c r="J9" s="117"/>
      <c r="K9" s="119"/>
      <c r="L9" s="5"/>
      <c r="M9" s="114" t="s">
        <v>6</v>
      </c>
      <c r="N9" s="119"/>
      <c r="O9" s="97" t="s">
        <v>24</v>
      </c>
      <c r="P9" s="98"/>
      <c r="Q9" s="98"/>
      <c r="R9" s="98"/>
      <c r="S9" s="98"/>
      <c r="T9" s="99"/>
    </row>
    <row r="10" spans="2:20" ht="17" customHeight="1">
      <c r="B10" s="110"/>
      <c r="C10" s="113"/>
      <c r="D10" s="115"/>
      <c r="E10" s="118"/>
      <c r="F10" s="118"/>
      <c r="G10" s="118" t="s">
        <v>7</v>
      </c>
      <c r="H10" s="103" t="s">
        <v>25</v>
      </c>
      <c r="I10" s="103" t="s">
        <v>26</v>
      </c>
      <c r="J10" s="122" t="s">
        <v>1</v>
      </c>
      <c r="K10" s="120" t="s">
        <v>8</v>
      </c>
      <c r="L10" s="6"/>
      <c r="M10" s="124" t="s">
        <v>9</v>
      </c>
      <c r="N10" s="95" t="s">
        <v>10</v>
      </c>
      <c r="O10" s="100"/>
      <c r="P10" s="101"/>
      <c r="Q10" s="101"/>
      <c r="R10" s="101"/>
      <c r="S10" s="101"/>
      <c r="T10" s="102"/>
    </row>
    <row r="11" spans="2:20" ht="37.5" customHeight="1" thickBot="1">
      <c r="B11" s="111"/>
      <c r="C11" s="113"/>
      <c r="D11" s="116"/>
      <c r="E11" s="8" t="s">
        <v>11</v>
      </c>
      <c r="F11" s="8" t="s">
        <v>12</v>
      </c>
      <c r="G11" s="103"/>
      <c r="H11" s="104"/>
      <c r="I11" s="104"/>
      <c r="J11" s="123"/>
      <c r="K11" s="121"/>
      <c r="L11" s="9"/>
      <c r="M11" s="125"/>
      <c r="N11" s="96"/>
      <c r="O11" s="10" t="s">
        <v>23</v>
      </c>
      <c r="P11" s="11" t="s">
        <v>20</v>
      </c>
      <c r="Q11" s="12" t="s">
        <v>21</v>
      </c>
      <c r="R11" s="13" t="s">
        <v>22</v>
      </c>
      <c r="S11" s="13" t="s">
        <v>14</v>
      </c>
      <c r="T11" s="14" t="s">
        <v>15</v>
      </c>
    </row>
    <row r="12" spans="2:20" ht="61" thickBot="1">
      <c r="B12" s="25" t="s">
        <v>31</v>
      </c>
      <c r="C12" s="24" t="s">
        <v>30</v>
      </c>
      <c r="D12" s="21" t="s">
        <v>29</v>
      </c>
      <c r="E12" s="29">
        <v>43466</v>
      </c>
      <c r="F12" s="29">
        <v>43830</v>
      </c>
      <c r="G12" s="33" t="s">
        <v>28</v>
      </c>
      <c r="H12" s="22">
        <v>1</v>
      </c>
      <c r="I12" s="22">
        <f>+J12</f>
        <v>1</v>
      </c>
      <c r="J12" s="22">
        <v>1</v>
      </c>
      <c r="K12" s="30">
        <v>0.75</v>
      </c>
      <c r="L12" s="26">
        <f>+K12/J12</f>
        <v>0.75</v>
      </c>
      <c r="M12" s="27">
        <f>DAYS360(E12,$C$8)/DAYS360(E12,F12)</f>
        <v>0.74722222222222223</v>
      </c>
      <c r="N12" s="23">
        <f>IF(J12=0," -",IF(L12&gt;100%,100%,L12))</f>
        <v>0.75</v>
      </c>
      <c r="O12" s="32" t="s">
        <v>48</v>
      </c>
      <c r="P12" s="31">
        <v>0</v>
      </c>
      <c r="Q12" s="31">
        <v>0</v>
      </c>
      <c r="R12" s="31">
        <v>0</v>
      </c>
      <c r="S12" s="22" t="str">
        <f>IF(P12=0," -",Q12/P12)</f>
        <v xml:space="preserve"> -</v>
      </c>
      <c r="T12" s="23" t="str">
        <f>IF(R12=0," -",IF(Q12=0,100%,R12/Q12))</f>
        <v xml:space="preserve"> -</v>
      </c>
    </row>
    <row r="13" spans="2:20" ht="21" customHeight="1" thickBot="1">
      <c r="M13" s="15">
        <f>+M12</f>
        <v>0.74722222222222223</v>
      </c>
      <c r="N13" s="16">
        <f>+N12</f>
        <v>0.75</v>
      </c>
      <c r="O13" s="17"/>
      <c r="P13" s="18">
        <f>+P12</f>
        <v>0</v>
      </c>
      <c r="Q13" s="19">
        <f>+Q12</f>
        <v>0</v>
      </c>
      <c r="R13" s="19">
        <f>+R12</f>
        <v>0</v>
      </c>
      <c r="S13" s="20" t="str">
        <f t="shared" ref="S13" si="0">IF(P13=0," -",Q13/P13)</f>
        <v xml:space="preserve"> -</v>
      </c>
      <c r="T13" s="16" t="str">
        <f t="shared" ref="T13" si="1">IF(R13=0," -",IF(Q13=0,100%,R13/Q13))</f>
        <v xml:space="preserve"> -</v>
      </c>
    </row>
  </sheetData>
  <mergeCells count="18">
    <mergeCell ref="I10:I11"/>
    <mergeCell ref="J10:J11"/>
    <mergeCell ref="K10:K11"/>
    <mergeCell ref="M10:M11"/>
    <mergeCell ref="N10:N11"/>
    <mergeCell ref="B2:T2"/>
    <mergeCell ref="B3:T3"/>
    <mergeCell ref="B4:T4"/>
    <mergeCell ref="D8:K8"/>
    <mergeCell ref="B9:B11"/>
    <mergeCell ref="C9:C11"/>
    <mergeCell ref="D9:D11"/>
    <mergeCell ref="E9:F10"/>
    <mergeCell ref="G9:K9"/>
    <mergeCell ref="M9:N9"/>
    <mergeCell ref="O9:T10"/>
    <mergeCell ref="G10:G11"/>
    <mergeCell ref="H10:H11"/>
  </mergeCells>
  <printOptions horizontalCentered="1"/>
  <pageMargins left="0.98425196850393704" right="0.39370078740157483" top="0.39370078740157483" bottom="0.39370078740157483" header="0.31496062992125984" footer="0.31496062992125984"/>
  <pageSetup paperSize="5" scale="75" pageOrder="overThenDown" orientation="landscape"/>
  <headerFooter>
    <oddHeader>&amp;F</oddHead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Y13"/>
  <sheetViews>
    <sheetView workbookViewId="0"/>
  </sheetViews>
  <sheetFormatPr baseColWidth="10" defaultRowHeight="15" x14ac:dyDescent="0"/>
  <cols>
    <col min="1" max="1" width="2.42578125" style="1" customWidth="1"/>
    <col min="2" max="2" width="20.7109375" style="1" customWidth="1"/>
    <col min="3" max="4" width="19.7109375" style="1" customWidth="1"/>
    <col min="5" max="5" width="36.28515625" style="1" customWidth="1"/>
    <col min="6" max="6" width="13.7109375" style="1" customWidth="1"/>
    <col min="7" max="18" width="9.5703125" style="1" customWidth="1"/>
    <col min="19" max="20" width="13.140625" style="1" customWidth="1"/>
    <col min="21" max="23" width="23.5703125" style="1" customWidth="1"/>
    <col min="24" max="25" width="12.5703125" style="1" customWidth="1"/>
    <col min="26" max="16384" width="10.7109375" style="1"/>
  </cols>
  <sheetData>
    <row r="2" spans="2:25" ht="20" customHeight="1">
      <c r="B2" s="105" t="s">
        <v>16</v>
      </c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5"/>
      <c r="Q2" s="105"/>
      <c r="R2" s="105"/>
      <c r="S2" s="105"/>
      <c r="T2" s="105"/>
      <c r="U2" s="105"/>
      <c r="V2" s="105"/>
      <c r="W2" s="105"/>
      <c r="X2" s="105"/>
      <c r="Y2" s="105"/>
    </row>
    <row r="3" spans="2:25" ht="20" customHeight="1">
      <c r="B3" s="105" t="s">
        <v>19</v>
      </c>
      <c r="C3" s="105"/>
      <c r="D3" s="105"/>
      <c r="E3" s="105"/>
      <c r="F3" s="105"/>
      <c r="G3" s="105"/>
      <c r="H3" s="105"/>
      <c r="I3" s="105"/>
      <c r="J3" s="105"/>
      <c r="K3" s="105"/>
      <c r="L3" s="105"/>
      <c r="M3" s="105"/>
      <c r="N3" s="105"/>
      <c r="O3" s="105"/>
      <c r="P3" s="105"/>
      <c r="Q3" s="105"/>
      <c r="R3" s="105"/>
      <c r="S3" s="105"/>
      <c r="T3" s="105"/>
      <c r="U3" s="105"/>
      <c r="V3" s="105"/>
      <c r="W3" s="105"/>
      <c r="X3" s="105"/>
      <c r="Y3" s="105"/>
    </row>
    <row r="4" spans="2:25" ht="20" customHeight="1">
      <c r="B4" s="105" t="s">
        <v>27</v>
      </c>
      <c r="C4" s="105"/>
      <c r="D4" s="105"/>
      <c r="E4" s="105"/>
      <c r="F4" s="105"/>
      <c r="G4" s="105"/>
      <c r="H4" s="105"/>
      <c r="I4" s="105"/>
      <c r="J4" s="105"/>
      <c r="K4" s="105"/>
      <c r="L4" s="105"/>
      <c r="M4" s="105"/>
      <c r="N4" s="105"/>
      <c r="O4" s="105"/>
      <c r="P4" s="105"/>
      <c r="Q4" s="105"/>
      <c r="R4" s="105"/>
      <c r="S4" s="105"/>
      <c r="T4" s="105"/>
      <c r="U4" s="105"/>
      <c r="V4" s="105"/>
      <c r="W4" s="105"/>
      <c r="X4" s="105"/>
      <c r="Y4" s="105"/>
    </row>
    <row r="6" spans="2:25" ht="16" thickBot="1"/>
    <row r="7" spans="2:25" ht="18" customHeight="1" thickBot="1">
      <c r="B7" s="2" t="s">
        <v>2</v>
      </c>
      <c r="C7" s="3" t="s">
        <v>13</v>
      </c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spans="2:25" ht="18" customHeight="1" thickBot="1">
      <c r="B8" s="7" t="s">
        <v>32</v>
      </c>
      <c r="C8" s="28">
        <f>+'2019'!C8</f>
        <v>43738</v>
      </c>
      <c r="D8" s="106" t="s">
        <v>3</v>
      </c>
      <c r="E8" s="107"/>
      <c r="F8" s="107"/>
      <c r="G8" s="107"/>
      <c r="H8" s="134"/>
      <c r="I8" s="134"/>
      <c r="J8" s="134"/>
      <c r="K8" s="134"/>
      <c r="L8" s="134"/>
      <c r="M8" s="134"/>
      <c r="N8" s="108"/>
      <c r="O8" s="4"/>
      <c r="P8" s="4"/>
      <c r="Q8" s="4"/>
      <c r="R8" s="4"/>
      <c r="S8" s="4"/>
      <c r="T8" s="4"/>
      <c r="U8" s="4"/>
      <c r="V8" s="4"/>
      <c r="W8" s="4"/>
      <c r="X8" s="4"/>
      <c r="Y8" s="4"/>
    </row>
    <row r="9" spans="2:25" ht="30" customHeight="1">
      <c r="B9" s="109" t="s">
        <v>17</v>
      </c>
      <c r="C9" s="112" t="s">
        <v>18</v>
      </c>
      <c r="D9" s="114" t="s">
        <v>0</v>
      </c>
      <c r="E9" s="135" t="s">
        <v>5</v>
      </c>
      <c r="F9" s="136"/>
      <c r="G9" s="136"/>
      <c r="H9" s="136"/>
      <c r="I9" s="136"/>
      <c r="J9" s="136"/>
      <c r="K9" s="136"/>
      <c r="L9" s="136"/>
      <c r="M9" s="136"/>
      <c r="N9" s="137"/>
      <c r="O9" s="138" t="s">
        <v>33</v>
      </c>
      <c r="P9" s="139"/>
      <c r="Q9" s="139"/>
      <c r="R9" s="139"/>
      <c r="S9" s="140"/>
      <c r="T9" s="97" t="s">
        <v>34</v>
      </c>
      <c r="U9" s="98"/>
      <c r="V9" s="98"/>
      <c r="W9" s="98"/>
      <c r="X9" s="98"/>
      <c r="Y9" s="99"/>
    </row>
    <row r="10" spans="2:25" ht="17" customHeight="1">
      <c r="B10" s="110"/>
      <c r="C10" s="113"/>
      <c r="D10" s="115"/>
      <c r="E10" s="118" t="s">
        <v>7</v>
      </c>
      <c r="F10" s="103" t="s">
        <v>25</v>
      </c>
      <c r="G10" s="35" t="s">
        <v>1</v>
      </c>
      <c r="H10" s="36" t="s">
        <v>1</v>
      </c>
      <c r="I10" s="43" t="s">
        <v>1</v>
      </c>
      <c r="J10" s="43" t="s">
        <v>1</v>
      </c>
      <c r="K10" s="45" t="s">
        <v>8</v>
      </c>
      <c r="L10" s="43" t="s">
        <v>8</v>
      </c>
      <c r="M10" s="43" t="s">
        <v>8</v>
      </c>
      <c r="N10" s="34" t="s">
        <v>8</v>
      </c>
      <c r="O10" s="126">
        <v>2016</v>
      </c>
      <c r="P10" s="130">
        <v>2017</v>
      </c>
      <c r="Q10" s="132">
        <v>2018</v>
      </c>
      <c r="R10" s="141">
        <v>2019</v>
      </c>
      <c r="S10" s="128" t="s">
        <v>32</v>
      </c>
      <c r="T10" s="100"/>
      <c r="U10" s="101"/>
      <c r="V10" s="101"/>
      <c r="W10" s="101"/>
      <c r="X10" s="101"/>
      <c r="Y10" s="102"/>
    </row>
    <row r="11" spans="2:25" ht="37.5" customHeight="1" thickBot="1">
      <c r="B11" s="111"/>
      <c r="C11" s="113"/>
      <c r="D11" s="116"/>
      <c r="E11" s="103"/>
      <c r="F11" s="104"/>
      <c r="G11" s="46">
        <v>2016</v>
      </c>
      <c r="H11" s="47">
        <v>2017</v>
      </c>
      <c r="I11" s="44">
        <v>2018</v>
      </c>
      <c r="J11" s="44">
        <v>2019</v>
      </c>
      <c r="K11" s="48">
        <v>2016</v>
      </c>
      <c r="L11" s="47">
        <v>2017</v>
      </c>
      <c r="M11" s="44">
        <v>2018</v>
      </c>
      <c r="N11" s="49">
        <v>2019</v>
      </c>
      <c r="O11" s="127"/>
      <c r="P11" s="131"/>
      <c r="Q11" s="133"/>
      <c r="R11" s="142"/>
      <c r="S11" s="129"/>
      <c r="T11" s="37" t="s">
        <v>23</v>
      </c>
      <c r="U11" s="11" t="s">
        <v>20</v>
      </c>
      <c r="V11" s="12" t="s">
        <v>21</v>
      </c>
      <c r="W11" s="13" t="s">
        <v>22</v>
      </c>
      <c r="X11" s="13" t="s">
        <v>14</v>
      </c>
      <c r="Y11" s="14" t="s">
        <v>15</v>
      </c>
    </row>
    <row r="12" spans="2:25" ht="61" thickBot="1">
      <c r="B12" s="25" t="s">
        <v>31</v>
      </c>
      <c r="C12" s="24" t="s">
        <v>30</v>
      </c>
      <c r="D12" s="21" t="s">
        <v>29</v>
      </c>
      <c r="E12" s="33" t="s">
        <v>28</v>
      </c>
      <c r="F12" s="22">
        <v>1</v>
      </c>
      <c r="G12" s="22">
        <f>+'2016'!J12</f>
        <v>1</v>
      </c>
      <c r="H12" s="30">
        <f>+'2017'!J12</f>
        <v>1</v>
      </c>
      <c r="I12" s="30">
        <f>+'2018'!J12</f>
        <v>1</v>
      </c>
      <c r="J12" s="30">
        <f>+'2019'!J12</f>
        <v>1</v>
      </c>
      <c r="K12" s="50">
        <f>+'2016'!K12</f>
        <v>1</v>
      </c>
      <c r="L12" s="30">
        <f>+'2017'!K12</f>
        <v>1</v>
      </c>
      <c r="M12" s="30">
        <f>+'2018'!K12</f>
        <v>1</v>
      </c>
      <c r="N12" s="23">
        <f>+'2019'!K12</f>
        <v>0.75</v>
      </c>
      <c r="O12" s="38">
        <f>+'2016'!N12</f>
        <v>1</v>
      </c>
      <c r="P12" s="39">
        <f>+'2017'!N12</f>
        <v>1</v>
      </c>
      <c r="Q12" s="40">
        <f>+'2018'!N12</f>
        <v>1</v>
      </c>
      <c r="R12" s="39">
        <f>+'2019'!N12</f>
        <v>0.75</v>
      </c>
      <c r="S12" s="42">
        <v>0.9375</v>
      </c>
      <c r="T12" s="32" t="s">
        <v>48</v>
      </c>
      <c r="U12" s="31">
        <f>+'2016'!P12+'2017'!P12+'2018'!P12+'2019'!P12</f>
        <v>0</v>
      </c>
      <c r="V12" s="31">
        <f>+'2016'!Q12+'2017'!Q12+'2018'!Q12+'2019'!Q12</f>
        <v>0</v>
      </c>
      <c r="W12" s="31">
        <f>+'2016'!R12+'2017'!R12+'2018'!R12+'2019'!R12</f>
        <v>0</v>
      </c>
      <c r="X12" s="22" t="str">
        <f>IF(U12=0," -",V12/U12)</f>
        <v xml:space="preserve"> -</v>
      </c>
      <c r="Y12" s="23" t="str">
        <f>IF(W12=0," -",IF(V12=0,100%,W12/V12))</f>
        <v xml:space="preserve"> -</v>
      </c>
    </row>
    <row r="13" spans="2:25" ht="21" customHeight="1" thickBot="1">
      <c r="O13" s="51">
        <f>+O12</f>
        <v>1</v>
      </c>
      <c r="P13" s="41">
        <f t="shared" ref="P13:R13" si="0">+P12</f>
        <v>1</v>
      </c>
      <c r="Q13" s="41">
        <f t="shared" si="0"/>
        <v>1</v>
      </c>
      <c r="R13" s="41">
        <f t="shared" si="0"/>
        <v>0.75</v>
      </c>
      <c r="S13" s="52">
        <f>+S12</f>
        <v>0.9375</v>
      </c>
      <c r="T13" s="17"/>
      <c r="U13" s="18">
        <f>+U12</f>
        <v>0</v>
      </c>
      <c r="V13" s="19">
        <f>+V12</f>
        <v>0</v>
      </c>
      <c r="W13" s="19">
        <f>+W12</f>
        <v>0</v>
      </c>
      <c r="X13" s="20" t="str">
        <f t="shared" ref="X13" si="1">IF(U13=0," -",V13/U13)</f>
        <v xml:space="preserve"> -</v>
      </c>
      <c r="Y13" s="16" t="str">
        <f t="shared" ref="Y13" si="2">IF(W13=0," -",IF(V13=0,100%,W13/V13))</f>
        <v xml:space="preserve"> -</v>
      </c>
    </row>
  </sheetData>
  <mergeCells count="17">
    <mergeCell ref="B2:Y2"/>
    <mergeCell ref="B3:Y3"/>
    <mergeCell ref="B4:Y4"/>
    <mergeCell ref="D8:N8"/>
    <mergeCell ref="B9:B11"/>
    <mergeCell ref="C9:C11"/>
    <mergeCell ref="D9:D11"/>
    <mergeCell ref="E9:N9"/>
    <mergeCell ref="O9:S9"/>
    <mergeCell ref="R10:R11"/>
    <mergeCell ref="T9:Y10"/>
    <mergeCell ref="E10:E11"/>
    <mergeCell ref="F10:F11"/>
    <mergeCell ref="O10:O11"/>
    <mergeCell ref="S10:S11"/>
    <mergeCell ref="P10:P11"/>
    <mergeCell ref="Q10:Q11"/>
  </mergeCells>
  <printOptions horizontalCentered="1"/>
  <pageMargins left="0.98425196850393704" right="0.39370078740157483" top="0.39370078740157483" bottom="0.39370078740157483" header="0.31496062992125984" footer="0.31496062992125984"/>
  <pageSetup paperSize="5" scale="75" pageOrder="overThenDown" orientation="landscape"/>
  <headerFooter>
    <oddHeader>&amp;F</oddHead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14"/>
  <sheetViews>
    <sheetView showGridLines="0" workbookViewId="0"/>
  </sheetViews>
  <sheetFormatPr baseColWidth="10" defaultColWidth="11" defaultRowHeight="15" x14ac:dyDescent="0"/>
  <cols>
    <col min="1" max="1" width="4.28515625" style="1" customWidth="1"/>
    <col min="2" max="2" width="6.85546875" style="1" customWidth="1"/>
    <col min="3" max="3" width="45.28515625" style="1" customWidth="1"/>
    <col min="4" max="4" width="25" style="1" customWidth="1"/>
    <col min="5" max="8" width="12.28515625" style="1" customWidth="1"/>
    <col min="9" max="9" width="9.7109375" style="1" customWidth="1"/>
    <col min="10" max="10" width="7.7109375" style="1" customWidth="1"/>
    <col min="11" max="13" width="16.28515625" style="1" customWidth="1"/>
    <col min="14" max="15" width="14.7109375" style="1" customWidth="1"/>
    <col min="16" max="16384" width="11" style="1"/>
  </cols>
  <sheetData>
    <row r="2" spans="2:15" ht="16" thickBot="1"/>
    <row r="3" spans="2:15" ht="22" customHeight="1" thickBot="1">
      <c r="C3" s="151" t="s">
        <v>35</v>
      </c>
      <c r="D3" s="152"/>
      <c r="E3" s="152"/>
      <c r="F3" s="152"/>
      <c r="G3" s="152"/>
      <c r="H3" s="152"/>
      <c r="I3" s="152"/>
      <c r="J3" s="152"/>
      <c r="K3" s="152"/>
      <c r="L3" s="152"/>
      <c r="M3" s="152"/>
      <c r="N3" s="152"/>
      <c r="O3" s="153"/>
    </row>
    <row r="4" spans="2:15" ht="16" thickBot="1">
      <c r="C4" s="53"/>
      <c r="D4" s="53"/>
      <c r="E4" s="53"/>
      <c r="F4" s="53"/>
      <c r="G4" s="53"/>
      <c r="H4" s="53"/>
      <c r="I4" s="53"/>
    </row>
    <row r="5" spans="2:15" ht="19" customHeight="1">
      <c r="C5" s="53"/>
      <c r="D5" s="53"/>
      <c r="E5" s="154" t="s">
        <v>36</v>
      </c>
      <c r="F5" s="155"/>
      <c r="G5" s="155"/>
      <c r="H5" s="155"/>
      <c r="I5" s="158" t="s">
        <v>33</v>
      </c>
      <c r="J5" s="159"/>
      <c r="K5" s="162" t="s">
        <v>37</v>
      </c>
      <c r="L5" s="163"/>
      <c r="M5" s="163"/>
      <c r="N5" s="163"/>
      <c r="O5" s="164"/>
    </row>
    <row r="6" spans="2:15" ht="19" customHeight="1" thickBot="1">
      <c r="E6" s="156"/>
      <c r="F6" s="157"/>
      <c r="G6" s="157"/>
      <c r="H6" s="157"/>
      <c r="I6" s="160"/>
      <c r="J6" s="161"/>
      <c r="K6" s="165" t="s">
        <v>32</v>
      </c>
      <c r="L6" s="166"/>
      <c r="M6" s="166"/>
      <c r="N6" s="166"/>
      <c r="O6" s="167"/>
    </row>
    <row r="7" spans="2:15" ht="32" customHeight="1" thickBot="1">
      <c r="C7" s="168"/>
      <c r="D7" s="169"/>
      <c r="E7" s="54">
        <v>2016</v>
      </c>
      <c r="F7" s="55">
        <v>2017</v>
      </c>
      <c r="G7" s="55">
        <v>2018</v>
      </c>
      <c r="H7" s="55">
        <v>2019</v>
      </c>
      <c r="I7" s="170" t="s">
        <v>32</v>
      </c>
      <c r="J7" s="171"/>
      <c r="K7" s="56" t="s">
        <v>38</v>
      </c>
      <c r="L7" s="57" t="s">
        <v>39</v>
      </c>
      <c r="M7" s="57" t="s">
        <v>40</v>
      </c>
      <c r="N7" s="57" t="s">
        <v>41</v>
      </c>
      <c r="O7" s="58" t="s">
        <v>42</v>
      </c>
    </row>
    <row r="8" spans="2:15" ht="22" customHeight="1" thickBot="1">
      <c r="B8" s="59">
        <v>1</v>
      </c>
      <c r="C8" s="143" t="s">
        <v>43</v>
      </c>
      <c r="D8" s="144"/>
      <c r="E8" s="60">
        <f>+IF('2016 - 2019'!G12&gt;0,'2016 - 2019'!O12," -")</f>
        <v>1</v>
      </c>
      <c r="F8" s="60">
        <f>+IF('2016 - 2019'!H12&gt;0,'2016 - 2019'!P12," -")</f>
        <v>1</v>
      </c>
      <c r="G8" s="60">
        <f>+IF('2016 - 2019'!I12&gt;0,'2016 - 2019'!Q12," -")</f>
        <v>1</v>
      </c>
      <c r="H8" s="60">
        <f>+IF('2016 - 2019'!J12&gt;0,'2016 - 2019'!R12," -")</f>
        <v>0.75</v>
      </c>
      <c r="I8" s="61">
        <f>+'2016 - 2019'!S12</f>
        <v>0.9375</v>
      </c>
      <c r="J8" s="62">
        <f t="shared" ref="J8:J11" si="0">+I8</f>
        <v>0.9375</v>
      </c>
      <c r="K8" s="63">
        <f>+K9</f>
        <v>0</v>
      </c>
      <c r="L8" s="64">
        <f t="shared" ref="L8:M9" si="1">+L9</f>
        <v>0</v>
      </c>
      <c r="M8" s="64">
        <f t="shared" si="1"/>
        <v>0</v>
      </c>
      <c r="N8" s="65" t="str">
        <f t="shared" ref="N8:N11" si="2">IF(K8=0,"-",+L8/K8)</f>
        <v>-</v>
      </c>
      <c r="O8" s="66" t="str">
        <f>IF(M8=0," -",IF(L8=0,100%,M8/L8))</f>
        <v xml:space="preserve"> -</v>
      </c>
    </row>
    <row r="9" spans="2:15" ht="20" customHeight="1">
      <c r="B9" s="67" t="s">
        <v>44</v>
      </c>
      <c r="C9" s="145" t="s">
        <v>30</v>
      </c>
      <c r="D9" s="146"/>
      <c r="E9" s="68">
        <f>+IF('2016 - 2019'!G12&gt;0,'2016 - 2019'!O12," -")</f>
        <v>1</v>
      </c>
      <c r="F9" s="68">
        <f>+IF('2016 - 2019'!H12&gt;0,'2016 - 2019'!P12," -")</f>
        <v>1</v>
      </c>
      <c r="G9" s="68">
        <f>+IF('2016 - 2019'!I12&gt;0,'2016 - 2019'!Q12," -")</f>
        <v>1</v>
      </c>
      <c r="H9" s="68">
        <f>+IF('2016 - 2019'!J12&gt;0,'2016 - 2019'!R12," -")</f>
        <v>0.75</v>
      </c>
      <c r="I9" s="69">
        <f>+'2016 - 2019'!S12</f>
        <v>0.9375</v>
      </c>
      <c r="J9" s="70">
        <f t="shared" si="0"/>
        <v>0.9375</v>
      </c>
      <c r="K9" s="71">
        <f>+K10</f>
        <v>0</v>
      </c>
      <c r="L9" s="72">
        <f t="shared" si="1"/>
        <v>0</v>
      </c>
      <c r="M9" s="72">
        <f t="shared" si="1"/>
        <v>0</v>
      </c>
      <c r="N9" s="73" t="str">
        <f t="shared" si="2"/>
        <v>-</v>
      </c>
      <c r="O9" s="74" t="str">
        <f>IF(M9=0," -",IF(L9=0,100%,M9/L9))</f>
        <v xml:space="preserve"> -</v>
      </c>
    </row>
    <row r="10" spans="2:15" ht="18" customHeight="1" thickBot="1">
      <c r="B10" s="75" t="s">
        <v>45</v>
      </c>
      <c r="C10" s="147" t="s">
        <v>46</v>
      </c>
      <c r="D10" s="148"/>
      <c r="E10" s="76">
        <f>+IF('2016 - 2019'!G12&gt;0,'2016 - 2019'!O12," -")</f>
        <v>1</v>
      </c>
      <c r="F10" s="76">
        <f>+IF('2016 - 2019'!H12&gt;0,'2016 - 2019'!P12," -")</f>
        <v>1</v>
      </c>
      <c r="G10" s="76">
        <f>+IF('2016 - 2019'!I12&gt;0,'2016 - 2019'!Q12," -")</f>
        <v>1</v>
      </c>
      <c r="H10" s="76">
        <f>+IF('2016 - 2019'!J12&gt;0,'2016 - 2019'!R12," -")</f>
        <v>0.75</v>
      </c>
      <c r="I10" s="77">
        <f>+'2016 - 2019'!S12</f>
        <v>0.9375</v>
      </c>
      <c r="J10" s="78">
        <f t="shared" si="0"/>
        <v>0.9375</v>
      </c>
      <c r="K10" s="91">
        <f>+'2016 - 2019'!U12</f>
        <v>0</v>
      </c>
      <c r="L10" s="90">
        <f>+'2016 - 2019'!V12</f>
        <v>0</v>
      </c>
      <c r="M10" s="90">
        <f>+'2016 - 2019'!W12</f>
        <v>0</v>
      </c>
      <c r="N10" s="92" t="str">
        <f t="shared" si="2"/>
        <v>-</v>
      </c>
      <c r="O10" s="93" t="str">
        <f t="shared" ref="O10:O11" si="3">IF(M10=0," -",IF(L10=0,100%,M10/L10))</f>
        <v xml:space="preserve"> -</v>
      </c>
    </row>
    <row r="11" spans="2:15" ht="24" customHeight="1" thickBot="1">
      <c r="C11" s="149" t="s">
        <v>47</v>
      </c>
      <c r="D11" s="150"/>
      <c r="E11" s="79">
        <f>+'2016 - 2019'!O13</f>
        <v>1</v>
      </c>
      <c r="F11" s="79">
        <f>+'2016 - 2019'!P13</f>
        <v>1</v>
      </c>
      <c r="G11" s="79">
        <f>+'2016 - 2019'!Q13</f>
        <v>1</v>
      </c>
      <c r="H11" s="79">
        <f>+'2016 - 2019'!R13</f>
        <v>0.75</v>
      </c>
      <c r="I11" s="80">
        <f>+'2016 - 2019'!S13</f>
        <v>0.9375</v>
      </c>
      <c r="J11" s="81">
        <f t="shared" si="0"/>
        <v>0.9375</v>
      </c>
      <c r="K11" s="82">
        <f>+K8</f>
        <v>0</v>
      </c>
      <c r="L11" s="83">
        <f>+L8</f>
        <v>0</v>
      </c>
      <c r="M11" s="83">
        <f>+M8</f>
        <v>0</v>
      </c>
      <c r="N11" s="84" t="str">
        <f t="shared" si="2"/>
        <v>-</v>
      </c>
      <c r="O11" s="85" t="str">
        <f t="shared" si="3"/>
        <v xml:space="preserve"> -</v>
      </c>
    </row>
    <row r="13" spans="2:15" ht="17">
      <c r="C13" s="86" t="str">
        <f>+'2016 - 2019'!C7</f>
        <v>FECHA CORTE</v>
      </c>
      <c r="D13" s="87"/>
      <c r="E13" s="88"/>
      <c r="F13" s="88"/>
      <c r="I13" s="94" t="s">
        <v>49</v>
      </c>
    </row>
    <row r="14" spans="2:15" ht="17">
      <c r="C14" s="89">
        <f>+'2016 - 2019'!C8</f>
        <v>43738</v>
      </c>
    </row>
  </sheetData>
  <mergeCells count="11">
    <mergeCell ref="C8:D8"/>
    <mergeCell ref="C9:D9"/>
    <mergeCell ref="C10:D10"/>
    <mergeCell ref="C11:D11"/>
    <mergeCell ref="C3:O3"/>
    <mergeCell ref="E5:H6"/>
    <mergeCell ref="I5:J6"/>
    <mergeCell ref="K5:O5"/>
    <mergeCell ref="K6:O6"/>
    <mergeCell ref="C7:D7"/>
    <mergeCell ref="I7:J7"/>
  </mergeCells>
  <conditionalFormatting sqref="J1:J1048576">
    <cfRule type="iconSet" priority="2">
      <iconSet iconSet="4Arrows" showValue="0">
        <cfvo type="percent" val="0"/>
        <cfvo type="num" val="0.7"/>
        <cfvo type="num" val="0.75"/>
        <cfvo type="num" val="0.83" gte="0"/>
      </iconSet>
    </cfRule>
  </conditionalFormatting>
  <conditionalFormatting sqref="E8:H11">
    <cfRule type="dataBar" priority="1">
      <dataBar>
        <cfvo type="num" val="0"/>
        <cfvo type="num" val="1"/>
        <color rgb="FF638EC6"/>
      </dataBar>
      <extLst>
        <ext xmlns:x14="http://schemas.microsoft.com/office/spreadsheetml/2009/9/main" uri="{B025F937-C7B1-47D3-B67F-A62EFF666E3E}">
          <x14:id>{2DC5A86F-FE7D-6443-88AE-34DF59304B2A}</x14:id>
        </ext>
      </extLst>
    </cfRule>
  </conditionalFormatting>
  <pageMargins left="0.75" right="0.75" top="1" bottom="1" header="0.5" footer="0.5"/>
  <pageSetup paperSize="9" orientation="portrait" horizontalDpi="4294967293" verticalDpi="4294967293"/>
  <drawing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2DC5A86F-FE7D-6443-88AE-34DF59304B2A}">
            <x14:dataBar minLength="0" maxLength="100" border="1" gradient="0" negativeBarBorderColorSameAsPositive="0">
              <x14:cfvo type="num">
                <xm:f>0</xm:f>
              </x14:cfvo>
              <x14:cfvo type="num">
                <xm:f>1</xm:f>
              </x14:cfvo>
              <x14:borderColor rgb="FF638EC6"/>
              <x14:negativeFillColor rgb="FFFF0000"/>
              <x14:negativeBorderColor rgb="FFFF0000"/>
              <x14:axisColor rgb="FF000000"/>
            </x14:dataBar>
          </x14:cfRule>
          <xm:sqref>E8:H11</xm:sqref>
        </x14:conditionalFormatting>
      </x14:conditionalFormattings>
    </ex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2016</vt:lpstr>
      <vt:lpstr>2017</vt:lpstr>
      <vt:lpstr>2018</vt:lpstr>
      <vt:lpstr>2019</vt:lpstr>
      <vt:lpstr>2016 - 2019</vt:lpstr>
      <vt:lpstr>RESUMEN</vt:lpstr>
    </vt:vector>
  </TitlesOfParts>
  <Company>Hewlett-Packard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Andres F Ariza C</cp:lastModifiedBy>
  <cp:lastPrinted>2010-09-21T16:46:22Z</cp:lastPrinted>
  <dcterms:created xsi:type="dcterms:W3CDTF">2008-07-08T21:30:46Z</dcterms:created>
  <dcterms:modified xsi:type="dcterms:W3CDTF">2019-10-08T13:52:47Z</dcterms:modified>
</cp:coreProperties>
</file>