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REINICIO\Planes de Acción 31 de Octubre\"/>
    </mc:Choice>
  </mc:AlternateContent>
  <bookViews>
    <workbookView xWindow="0" yWindow="0" windowWidth="20490" windowHeight="7755"/>
  </bookViews>
  <sheets>
    <sheet name="2020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4" i="7" l="1"/>
  <c r="P24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M21" i="7"/>
  <c r="K23" i="7"/>
  <c r="M23" i="7"/>
  <c r="O24" i="7"/>
  <c r="M24" i="7"/>
  <c r="L12" i="7"/>
  <c r="L13" i="7"/>
  <c r="L14" i="7"/>
  <c r="L15" i="7"/>
  <c r="L16" i="7"/>
  <c r="L17" i="7"/>
  <c r="L18" i="7"/>
  <c r="L19" i="7"/>
  <c r="L20" i="7"/>
  <c r="L21" i="7"/>
  <c r="L23" i="7"/>
  <c r="L24" i="7"/>
  <c r="S24" i="7"/>
  <c r="R24" i="7"/>
  <c r="K21" i="7"/>
  <c r="R14" i="7"/>
  <c r="S14" i="7"/>
  <c r="R15" i="7"/>
  <c r="S15" i="7"/>
  <c r="R16" i="7"/>
  <c r="S16" i="7"/>
  <c r="R17" i="7"/>
  <c r="S17" i="7"/>
  <c r="R18" i="7"/>
  <c r="S18" i="7"/>
  <c r="R19" i="7"/>
  <c r="S19" i="7"/>
  <c r="R20" i="7"/>
  <c r="S20" i="7"/>
  <c r="R21" i="7"/>
  <c r="S21" i="7"/>
  <c r="R23" i="7"/>
  <c r="S23" i="7"/>
  <c r="S13" i="7"/>
  <c r="R13" i="7"/>
  <c r="S12" i="7"/>
  <c r="R12" i="7"/>
</calcChain>
</file>

<file path=xl/sharedStrings.xml><?xml version="1.0" encoding="utf-8"?>
<sst xmlns="http://schemas.openxmlformats.org/spreadsheetml/2006/main" count="46" uniqueCount="46">
  <si>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</si>
  <si>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</si>
  <si>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</si>
  <si>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</si>
  <si>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</si>
  <si>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</si>
  <si>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</si>
  <si>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</si>
  <si>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</si>
  <si>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</si>
  <si>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</si>
  <si>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</si>
  <si>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</si>
  <si>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</si>
  <si>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</si>
  <si>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</si>
  <si>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</si>
  <si>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</si>
  <si>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</si>
  <si>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</si>
  <si>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</si>
  <si>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</si>
  <si>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</si>
  <si>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</si>
  <si>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</si>
  <si>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</si>
  <si>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DIRECCIÓN DE TRÁNSITO DE BUCARAMANGA</t>
  </si>
  <si>
    <t>Número de programas de educación en seguridad vial y movilidad sostenible mantenidos.</t>
  </si>
  <si>
    <t>Número de programa de educación, promoción y valoración del uso de medios de transporte sostenible y del uso de la bicicleta formulados e implementados.</t>
  </si>
  <si>
    <t>Número de estrategias de control y regulación del Tránsito vehicular y peatonal, de la Seguirdad vial y del Transporte Informal formuladas e implementadas.</t>
  </si>
  <si>
    <t>Número de revisiones técnico mecánica y de emisiones contaminantes realizadas.</t>
  </si>
  <si>
    <t>Número de intersecciones semaforizadas mantenidas en el municipio.</t>
  </si>
  <si>
    <t>Porcentaje de avance en el diseño del Sistema Inteligente de Gestión de Tráfico - SIGT.</t>
  </si>
  <si>
    <t>Porcentaje de señalización vial horizontal, vertical y elevada del inventario mantenida.</t>
  </si>
  <si>
    <t>Número de m2 de señalización horizontal nueva demarcada.</t>
  </si>
  <si>
    <t>Número de señales de tránsito verticales o elevadas nuevas instaladas.</t>
  </si>
  <si>
    <t>Número de Planes Zonales de Zonas de Estacionamiento Transitorio Regulado – ZERT actualizados.</t>
  </si>
  <si>
    <t>Número de estrategias de fortalecimiento institucional de la Dirección de Tránsito de Bucaramanga formuladas e implementadas.</t>
  </si>
  <si>
    <t>GOBIERNO FORTALECIDO PARA SER Y HACER</t>
  </si>
  <si>
    <t>ADMINISTRACIÓN PÚBLICA MODERNA E INNOVADORA</t>
  </si>
  <si>
    <t>5. BUCARAMANGA TERRITORIO LIBRE DE CORRUPCIÓN: INSTITUCIONES SÓLIDAS Y CONFIABLES</t>
  </si>
  <si>
    <t>EDUCACIÓN EN SEGURIDAD VIAL Y MOVILIDAD SOSTENIBLE</t>
  </si>
  <si>
    <t>FORTALECIMIENTO INSTITUCIONAL PARA EL CONTROL DEL TRÁNSITO Y LA SEGURIDAD VIAL</t>
  </si>
  <si>
    <t>MODERNIZACIÓN DEL SISTEMA DE SEMAFORIZACIÓN Y SEÑALIZACIÓN VIAL</t>
  </si>
  <si>
    <t>BUCARAMANGA SEGURA</t>
  </si>
  <si>
    <t>4. BUCARAMANGA CIUDAD VITAL: LA VIDA ES SAGRADA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</si>
</sst>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9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46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0" fontId="7" fillId="0" borderId="44" xfId="0" applyFont="1" applyFill="1" applyBorder="1" applyAlignment="1">
      <alignment horizontal="justify" vertical="center" wrapText="1"/>
    </xf>
    <xf numFmtId="3" fontId="5" fillId="0" borderId="44" xfId="0" applyNumberFormat="1" applyFont="1" applyBorder="1" applyAlignment="1">
      <alignment horizontal="center" vertical="center"/>
    </xf>
    <xf numFmtId="9" fontId="5" fillId="0" borderId="44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/>
    </xf>
    <xf numFmtId="0" fontId="5" fillId="2" borderId="39" xfId="0" applyFont="1" applyFill="1" applyBorder="1"/>
    <xf numFmtId="3" fontId="5" fillId="2" borderId="39" xfId="0" applyNumberFormat="1" applyFont="1" applyFill="1" applyBorder="1" applyAlignment="1">
      <alignment horizontal="center" vertical="center"/>
    </xf>
    <xf numFmtId="9" fontId="8" fillId="2" borderId="39" xfId="0" applyNumberFormat="1" applyFont="1" applyFill="1" applyBorder="1" applyAlignment="1">
      <alignment horizontal="center" vertical="center"/>
    </xf>
    <xf numFmtId="9" fontId="5" fillId="2" borderId="39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9" fontId="5" fillId="2" borderId="40" xfId="0" applyNumberFormat="1" applyFont="1" applyFill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8" fillId="0" borderId="53" xfId="0" applyNumberFormat="1" applyFont="1" applyBorder="1" applyAlignment="1">
      <alignment horizontal="center" vertical="center"/>
    </xf>
    <xf numFmtId="9" fontId="8" fillId="0" borderId="54" xfId="0" applyNumberFormat="1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8" fillId="0" borderId="49" xfId="0" applyNumberFormat="1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9" fontId="8" fillId="0" borderId="56" xfId="0" applyNumberFormat="1" applyFont="1" applyBorder="1" applyAlignment="1">
      <alignment horizontal="center" vertical="center"/>
    </xf>
    <xf numFmtId="9" fontId="5" fillId="0" borderId="47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9" fontId="8" fillId="0" borderId="57" xfId="0" applyNumberFormat="1" applyFont="1" applyBorder="1" applyAlignment="1">
      <alignment horizontal="center" vertical="center"/>
    </xf>
    <xf numFmtId="9" fontId="5" fillId="0" borderId="58" xfId="0" applyNumberFormat="1" applyFont="1" applyBorder="1" applyAlignment="1">
      <alignment horizontal="center" vertical="center"/>
    </xf>
    <xf numFmtId="9" fontId="5" fillId="0" borderId="59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9" fontId="6" fillId="3" borderId="38" xfId="0" applyNumberFormat="1" applyFont="1" applyFill="1" applyBorder="1" applyAlignment="1">
      <alignment horizontal="center" vertical="center"/>
    </xf>
    <xf numFmtId="9" fontId="6" fillId="3" borderId="45" xfId="0" applyNumberFormat="1" applyFont="1" applyFill="1" applyBorder="1" applyAlignment="1">
      <alignment horizontal="center" vertical="center"/>
    </xf>
    <xf numFmtId="0" fontId="5" fillId="0" borderId="33" xfId="0" quotePrefix="1" applyFont="1" applyFill="1" applyBorder="1"/>
    <xf numFmtId="3" fontId="6" fillId="3" borderId="42" xfId="0" applyNumberFormat="1" applyFont="1" applyFill="1" applyBorder="1" applyAlignment="1">
      <alignment horizontal="center" vertical="center"/>
    </xf>
    <xf numFmtId="3" fontId="6" fillId="3" borderId="44" xfId="0" applyNumberFormat="1" applyFont="1" applyFill="1" applyBorder="1" applyAlignment="1">
      <alignment horizontal="center" vertical="center"/>
    </xf>
    <xf numFmtId="9" fontId="6" fillId="3" borderId="44" xfId="0" applyNumberFormat="1" applyFont="1" applyFill="1" applyBorder="1" applyAlignment="1">
      <alignment horizontal="center" vertical="center"/>
    </xf>
    <xf numFmtId="9" fontId="5" fillId="0" borderId="50" xfId="0" applyNumberFormat="1" applyFont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46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/>
    </xf>
    <xf numFmtId="3" fontId="13" fillId="3" borderId="44" xfId="0" applyNumberFormat="1" applyFont="1" applyFill="1" applyBorder="1" applyAlignment="1">
      <alignment horizontal="center" vertical="center"/>
    </xf>
    <xf numFmtId="3" fontId="11" fillId="2" borderId="39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02"/>
  <sheetViews>
    <sheetView tabSelected="1" zoomScale="70" zoomScaleNormal="70" zoomScaleSheetLayoutView="70" zoomScalePageLayoutView="1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6" width="14.125" style="1" customWidth="1"/>
    <col min="7" max="7" width="36.25" style="1" customWidth="1"/>
    <col min="8" max="8" width="16.75" style="1" customWidth="1"/>
    <col min="9" max="9" width="9.625" style="1" customWidth="1"/>
    <col min="10" max="10" width="12.125" style="1" customWidth="1"/>
    <col min="11" max="11" width="9.75" style="1" hidden="1" customWidth="1"/>
    <col min="12" max="12" width="13.75" style="1" customWidth="1"/>
    <col min="13" max="13" width="15.875" style="1" customWidth="1"/>
    <col min="14" max="14" width="16.125" style="1" customWidth="1"/>
    <col min="15" max="17" width="23.625" style="1" customWidth="1"/>
    <col min="18" max="18" width="17.625" style="1" customWidth="1"/>
    <col min="19" max="19" width="12.625" style="1" customWidth="1"/>
    <col min="20" max="16384" width="10.75" style="1"/>
  </cols>
  <sheetData>
    <row r="2" spans="2:20" ht="20.100000000000001" customHeight="1" x14ac:dyDescent="0.2">
      <c r="B2" s="107" t="s">
        <v>16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2:20" ht="20.100000000000001" customHeight="1" x14ac:dyDescent="0.2">
      <c r="B3" s="107" t="s">
        <v>25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9"/>
    </row>
    <row r="4" spans="2:20" ht="20.100000000000001" customHeight="1" x14ac:dyDescent="0.2">
      <c r="B4" s="107" t="s">
        <v>26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44135</v>
      </c>
      <c r="D8" s="108" t="s">
        <v>3</v>
      </c>
      <c r="E8" s="109"/>
      <c r="F8" s="109"/>
      <c r="G8" s="109"/>
      <c r="H8" s="109"/>
      <c r="I8" s="109"/>
      <c r="J8" s="110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111" t="s">
        <v>17</v>
      </c>
      <c r="C9" s="114" t="s">
        <v>18</v>
      </c>
      <c r="D9" s="116" t="s">
        <v>0</v>
      </c>
      <c r="E9" s="119" t="s">
        <v>4</v>
      </c>
      <c r="F9" s="119"/>
      <c r="G9" s="119" t="s">
        <v>5</v>
      </c>
      <c r="H9" s="119"/>
      <c r="I9" s="119"/>
      <c r="J9" s="121"/>
      <c r="K9" s="5"/>
      <c r="L9" s="116" t="s">
        <v>6</v>
      </c>
      <c r="M9" s="121"/>
      <c r="N9" s="131" t="s">
        <v>23</v>
      </c>
      <c r="O9" s="132"/>
      <c r="P9" s="132"/>
      <c r="Q9" s="132"/>
      <c r="R9" s="132"/>
      <c r="S9" s="133"/>
    </row>
    <row r="10" spans="2:20" ht="17.100000000000001" customHeight="1" x14ac:dyDescent="0.2">
      <c r="B10" s="112"/>
      <c r="C10" s="115"/>
      <c r="D10" s="117"/>
      <c r="E10" s="120"/>
      <c r="F10" s="120"/>
      <c r="G10" s="120" t="s">
        <v>7</v>
      </c>
      <c r="H10" s="124" t="s">
        <v>24</v>
      </c>
      <c r="I10" s="125" t="s">
        <v>1</v>
      </c>
      <c r="J10" s="122" t="s">
        <v>8</v>
      </c>
      <c r="K10" s="6"/>
      <c r="L10" s="127" t="s">
        <v>9</v>
      </c>
      <c r="M10" s="129" t="s">
        <v>10</v>
      </c>
      <c r="N10" s="134"/>
      <c r="O10" s="135"/>
      <c r="P10" s="135"/>
      <c r="Q10" s="135"/>
      <c r="R10" s="135"/>
      <c r="S10" s="136"/>
    </row>
    <row r="11" spans="2:20" ht="37.5" customHeight="1" thickBot="1" x14ac:dyDescent="0.25">
      <c r="B11" s="113"/>
      <c r="C11" s="115"/>
      <c r="D11" s="118"/>
      <c r="E11" s="18" t="s">
        <v>11</v>
      </c>
      <c r="F11" s="18" t="s">
        <v>12</v>
      </c>
      <c r="G11" s="124"/>
      <c r="H11" s="137"/>
      <c r="I11" s="126"/>
      <c r="J11" s="123"/>
      <c r="K11" s="19"/>
      <c r="L11" s="128"/>
      <c r="M11" s="130"/>
      <c r="N11" s="20" t="s">
        <v>22</v>
      </c>
      <c r="O11" s="21" t="s">
        <v>19</v>
      </c>
      <c r="P11" s="22" t="s">
        <v>20</v>
      </c>
      <c r="Q11" s="23" t="s">
        <v>21</v>
      </c>
      <c r="R11" s="23" t="s">
        <v>14</v>
      </c>
      <c r="S11" s="24" t="s">
        <v>15</v>
      </c>
    </row>
    <row r="12" spans="2:20" ht="45" x14ac:dyDescent="0.2">
      <c r="B12" s="138" t="s">
        <v>45</v>
      </c>
      <c r="C12" s="141" t="s">
        <v>44</v>
      </c>
      <c r="D12" s="147" t="s">
        <v>41</v>
      </c>
      <c r="E12" s="28">
        <v>43831</v>
      </c>
      <c r="F12" s="28">
        <v>44196</v>
      </c>
      <c r="G12" s="15" t="s">
        <v>27</v>
      </c>
      <c r="H12" s="29">
        <v>3</v>
      </c>
      <c r="I12" s="29">
        <v>3</v>
      </c>
      <c r="J12" s="51">
        <v>3</v>
      </c>
      <c r="K12" s="59">
        <f>+J12/I12</f>
        <v>1</v>
      </c>
      <c r="L12" s="64">
        <f>DAYS360(E12,$C$8)/DAYS360(E12,F12)</f>
        <v>0.83333333333333337</v>
      </c>
      <c r="M12" s="31">
        <f>IF(I12=0," -",IF(K12&gt;100%,100%,K12))</f>
        <v>1</v>
      </c>
      <c r="N12" s="56">
        <v>635070105</v>
      </c>
      <c r="O12" s="29">
        <v>300000</v>
      </c>
      <c r="P12" s="98">
        <v>130365</v>
      </c>
      <c r="Q12" s="29">
        <v>0</v>
      </c>
      <c r="R12" s="30">
        <f>IF(O12=0," -",P12/O12)</f>
        <v>0.43454999999999999</v>
      </c>
      <c r="S12" s="31" t="str">
        <f>IF(Q12=0," -",IF(P12=0,100%,Q12/P12))</f>
        <v xml:space="preserve"> -</v>
      </c>
    </row>
    <row r="13" spans="2:20" ht="75.75" thickBot="1" x14ac:dyDescent="0.25">
      <c r="B13" s="139"/>
      <c r="C13" s="142"/>
      <c r="D13" s="148"/>
      <c r="E13" s="67">
        <v>43831</v>
      </c>
      <c r="F13" s="67">
        <v>44196</v>
      </c>
      <c r="G13" s="106" t="s">
        <v>28</v>
      </c>
      <c r="H13" s="68">
        <v>1</v>
      </c>
      <c r="I13" s="68">
        <v>1</v>
      </c>
      <c r="J13" s="69">
        <v>1</v>
      </c>
      <c r="K13" s="70">
        <f>+J13/I13</f>
        <v>1</v>
      </c>
      <c r="L13" s="71">
        <f>DAYS360(E13,$C$8)/DAYS360(E13,F13)</f>
        <v>0.83333333333333337</v>
      </c>
      <c r="M13" s="72">
        <f>IF(I13=0," -",IF(K13&gt;100%,100%,K13))</f>
        <v>1</v>
      </c>
      <c r="N13" s="73">
        <v>635020101</v>
      </c>
      <c r="O13" s="68">
        <v>109000</v>
      </c>
      <c r="P13" s="99">
        <v>48900</v>
      </c>
      <c r="Q13" s="68">
        <v>0</v>
      </c>
      <c r="R13" s="74">
        <f>IF(O13=0," -",P13/O13)</f>
        <v>0.44862385321100917</v>
      </c>
      <c r="S13" s="72" t="str">
        <f>IF(Q13=0," -",IF(P13=0,100%,Q13/P13))</f>
        <v xml:space="preserve"> -</v>
      </c>
    </row>
    <row r="14" spans="2:20" ht="75" x14ac:dyDescent="0.2">
      <c r="B14" s="139"/>
      <c r="C14" s="142"/>
      <c r="D14" s="147" t="s">
        <v>42</v>
      </c>
      <c r="E14" s="28">
        <v>43831</v>
      </c>
      <c r="F14" s="28">
        <v>44196</v>
      </c>
      <c r="G14" s="15" t="s">
        <v>29</v>
      </c>
      <c r="H14" s="29">
        <v>1</v>
      </c>
      <c r="I14" s="29">
        <v>1</v>
      </c>
      <c r="J14" s="51">
        <v>1</v>
      </c>
      <c r="K14" s="59">
        <f t="shared" ref="K14:K23" si="0">+J14/I14</f>
        <v>1</v>
      </c>
      <c r="L14" s="64">
        <f t="shared" ref="L14:L23" si="1">DAYS360(E14,$C$8)/DAYS360(E14,F14)</f>
        <v>0.83333333333333337</v>
      </c>
      <c r="M14" s="31">
        <f t="shared" ref="M14:M23" si="2">IF(I14=0," -",IF(K14&gt;100%,100%,K14))</f>
        <v>1</v>
      </c>
      <c r="N14" s="56">
        <v>63507050101</v>
      </c>
      <c r="O14" s="29">
        <v>2712952.3640000001</v>
      </c>
      <c r="P14" s="98">
        <v>725994.27500000002</v>
      </c>
      <c r="Q14" s="29">
        <v>400000</v>
      </c>
      <c r="R14" s="30">
        <f t="shared" ref="R14:R24" si="3">IF(O14=0," -",P14/O14)</f>
        <v>0.26760303079173414</v>
      </c>
      <c r="S14" s="31">
        <f t="shared" ref="S14:S24" si="4">IF(Q14=0," -",IF(P14=0,100%,Q14/P14))</f>
        <v>0.55096853208656504</v>
      </c>
    </row>
    <row r="15" spans="2:20" ht="45.75" thickBot="1" x14ac:dyDescent="0.25">
      <c r="B15" s="139"/>
      <c r="C15" s="142"/>
      <c r="D15" s="146"/>
      <c r="E15" s="33">
        <v>43831</v>
      </c>
      <c r="F15" s="33">
        <v>44196</v>
      </c>
      <c r="G15" s="16" t="s">
        <v>30</v>
      </c>
      <c r="H15" s="34">
        <v>45000</v>
      </c>
      <c r="I15" s="93">
        <v>10500</v>
      </c>
      <c r="J15" s="53">
        <v>6533</v>
      </c>
      <c r="K15" s="61">
        <f t="shared" si="0"/>
        <v>0.62219047619047618</v>
      </c>
      <c r="L15" s="66">
        <f t="shared" si="1"/>
        <v>0.83333333333333337</v>
      </c>
      <c r="M15" s="36">
        <f t="shared" si="2"/>
        <v>0.62219047619047618</v>
      </c>
      <c r="N15" s="58">
        <v>635060103</v>
      </c>
      <c r="O15" s="34">
        <v>400000</v>
      </c>
      <c r="P15" s="100">
        <v>241913.99799999999</v>
      </c>
      <c r="Q15" s="34">
        <v>0</v>
      </c>
      <c r="R15" s="35">
        <f t="shared" si="3"/>
        <v>0.60478499499999994</v>
      </c>
      <c r="S15" s="36" t="str">
        <f t="shared" si="4"/>
        <v xml:space="preserve"> -</v>
      </c>
    </row>
    <row r="16" spans="2:20" ht="45" x14ac:dyDescent="0.2">
      <c r="B16" s="139"/>
      <c r="C16" s="142"/>
      <c r="D16" s="144" t="s">
        <v>43</v>
      </c>
      <c r="E16" s="75">
        <v>43831</v>
      </c>
      <c r="F16" s="75">
        <v>44196</v>
      </c>
      <c r="G16" s="14" t="s">
        <v>31</v>
      </c>
      <c r="H16" s="76">
        <v>174</v>
      </c>
      <c r="I16" s="94">
        <v>174</v>
      </c>
      <c r="J16" s="77">
        <v>174</v>
      </c>
      <c r="K16" s="78">
        <f t="shared" si="0"/>
        <v>1</v>
      </c>
      <c r="L16" s="79">
        <f t="shared" si="1"/>
        <v>0.83333333333333337</v>
      </c>
      <c r="M16" s="80">
        <f t="shared" si="2"/>
        <v>1</v>
      </c>
      <c r="N16" s="81">
        <v>63507010201</v>
      </c>
      <c r="O16" s="76">
        <v>413000</v>
      </c>
      <c r="P16" s="101">
        <v>70740</v>
      </c>
      <c r="Q16" s="76">
        <v>0</v>
      </c>
      <c r="R16" s="82">
        <f t="shared" si="3"/>
        <v>0.17128329297820824</v>
      </c>
      <c r="S16" s="80" t="str">
        <f t="shared" si="4"/>
        <v xml:space="preserve"> -</v>
      </c>
    </row>
    <row r="17" spans="2:19" ht="45" x14ac:dyDescent="0.2">
      <c r="B17" s="139"/>
      <c r="C17" s="142"/>
      <c r="D17" s="145"/>
      <c r="E17" s="25">
        <v>43831</v>
      </c>
      <c r="F17" s="25">
        <v>44196</v>
      </c>
      <c r="G17" s="17" t="s">
        <v>32</v>
      </c>
      <c r="H17" s="27">
        <v>1</v>
      </c>
      <c r="I17" s="95">
        <v>0</v>
      </c>
      <c r="J17" s="92">
        <v>0</v>
      </c>
      <c r="K17" s="60" t="e">
        <f t="shared" si="0"/>
        <v>#DIV/0!</v>
      </c>
      <c r="L17" s="65">
        <f t="shared" si="1"/>
        <v>0.83333333333333337</v>
      </c>
      <c r="M17" s="32" t="str">
        <f t="shared" si="2"/>
        <v xml:space="preserve"> -</v>
      </c>
      <c r="N17" s="57">
        <v>63507010202</v>
      </c>
      <c r="O17" s="26">
        <v>0</v>
      </c>
      <c r="P17" s="102">
        <v>0</v>
      </c>
      <c r="Q17" s="26">
        <v>0</v>
      </c>
      <c r="R17" s="27" t="str">
        <f t="shared" si="3"/>
        <v xml:space="preserve"> -</v>
      </c>
      <c r="S17" s="32" t="str">
        <f t="shared" si="4"/>
        <v xml:space="preserve"> -</v>
      </c>
    </row>
    <row r="18" spans="2:19" ht="45" x14ac:dyDescent="0.2">
      <c r="B18" s="139"/>
      <c r="C18" s="142"/>
      <c r="D18" s="145"/>
      <c r="E18" s="25">
        <v>43831</v>
      </c>
      <c r="F18" s="25">
        <v>44196</v>
      </c>
      <c r="G18" s="17" t="s">
        <v>33</v>
      </c>
      <c r="H18" s="27">
        <v>1</v>
      </c>
      <c r="I18" s="95">
        <v>1</v>
      </c>
      <c r="J18" s="92">
        <v>0.8</v>
      </c>
      <c r="K18" s="60">
        <f t="shared" si="0"/>
        <v>0.8</v>
      </c>
      <c r="L18" s="65">
        <f t="shared" si="1"/>
        <v>0.83333333333333337</v>
      </c>
      <c r="M18" s="32">
        <f t="shared" si="2"/>
        <v>0.8</v>
      </c>
      <c r="N18" s="57">
        <v>635070103</v>
      </c>
      <c r="O18" s="26">
        <v>107000</v>
      </c>
      <c r="P18" s="102">
        <v>14100</v>
      </c>
      <c r="Q18" s="26">
        <v>0</v>
      </c>
      <c r="R18" s="27">
        <f t="shared" si="3"/>
        <v>0.13177570093457944</v>
      </c>
      <c r="S18" s="32" t="str">
        <f t="shared" si="4"/>
        <v xml:space="preserve"> -</v>
      </c>
    </row>
    <row r="19" spans="2:19" ht="30" x14ac:dyDescent="0.2">
      <c r="B19" s="139"/>
      <c r="C19" s="142"/>
      <c r="D19" s="145"/>
      <c r="E19" s="25">
        <v>43831</v>
      </c>
      <c r="F19" s="25">
        <v>44196</v>
      </c>
      <c r="G19" s="17" t="s">
        <v>34</v>
      </c>
      <c r="H19" s="26">
        <v>6000</v>
      </c>
      <c r="I19" s="96">
        <v>500</v>
      </c>
      <c r="J19" s="52">
        <v>319.55</v>
      </c>
      <c r="K19" s="60">
        <f t="shared" si="0"/>
        <v>0.6391</v>
      </c>
      <c r="L19" s="65">
        <f t="shared" si="1"/>
        <v>0.83333333333333337</v>
      </c>
      <c r="M19" s="32">
        <f t="shared" si="2"/>
        <v>0.6391</v>
      </c>
      <c r="N19" s="57">
        <v>635070103</v>
      </c>
      <c r="O19" s="26">
        <v>100000</v>
      </c>
      <c r="P19" s="102">
        <v>10800</v>
      </c>
      <c r="Q19" s="26">
        <v>0</v>
      </c>
      <c r="R19" s="27">
        <f t="shared" si="3"/>
        <v>0.108</v>
      </c>
      <c r="S19" s="32" t="str">
        <f t="shared" si="4"/>
        <v xml:space="preserve"> -</v>
      </c>
    </row>
    <row r="20" spans="2:19" ht="45" x14ac:dyDescent="0.2">
      <c r="B20" s="139"/>
      <c r="C20" s="142"/>
      <c r="D20" s="145"/>
      <c r="E20" s="25">
        <v>43831</v>
      </c>
      <c r="F20" s="25">
        <v>44196</v>
      </c>
      <c r="G20" s="17" t="s">
        <v>35</v>
      </c>
      <c r="H20" s="26">
        <v>700</v>
      </c>
      <c r="I20" s="96">
        <v>50</v>
      </c>
      <c r="J20" s="52">
        <v>21</v>
      </c>
      <c r="K20" s="60">
        <f t="shared" si="0"/>
        <v>0.42</v>
      </c>
      <c r="L20" s="65">
        <f t="shared" si="1"/>
        <v>0.83333333333333337</v>
      </c>
      <c r="M20" s="32">
        <f t="shared" si="2"/>
        <v>0.42</v>
      </c>
      <c r="N20" s="57">
        <v>635070103</v>
      </c>
      <c r="O20" s="26">
        <v>20000</v>
      </c>
      <c r="P20" s="102">
        <v>19800</v>
      </c>
      <c r="Q20" s="26">
        <v>0</v>
      </c>
      <c r="R20" s="27">
        <f t="shared" si="3"/>
        <v>0.99</v>
      </c>
      <c r="S20" s="32" t="str">
        <f t="shared" si="4"/>
        <v xml:space="preserve"> -</v>
      </c>
    </row>
    <row r="21" spans="2:19" ht="45.75" thickBot="1" x14ac:dyDescent="0.25">
      <c r="B21" s="140"/>
      <c r="C21" s="143"/>
      <c r="D21" s="146"/>
      <c r="E21" s="33">
        <v>43831</v>
      </c>
      <c r="F21" s="33">
        <v>44196</v>
      </c>
      <c r="G21" s="16" t="s">
        <v>36</v>
      </c>
      <c r="H21" s="34">
        <v>2</v>
      </c>
      <c r="I21" s="93">
        <v>0</v>
      </c>
      <c r="J21" s="53">
        <v>0</v>
      </c>
      <c r="K21" s="61" t="e">
        <f t="shared" si="0"/>
        <v>#DIV/0!</v>
      </c>
      <c r="L21" s="66">
        <f t="shared" si="1"/>
        <v>0.83333333333333337</v>
      </c>
      <c r="M21" s="36" t="str">
        <f t="shared" si="2"/>
        <v xml:space="preserve"> -</v>
      </c>
      <c r="N21" s="58">
        <v>635070103</v>
      </c>
      <c r="O21" s="34">
        <v>0</v>
      </c>
      <c r="P21" s="100">
        <v>0</v>
      </c>
      <c r="Q21" s="34">
        <v>0</v>
      </c>
      <c r="R21" s="35" t="str">
        <f t="shared" si="3"/>
        <v xml:space="preserve"> -</v>
      </c>
      <c r="S21" s="36" t="str">
        <f t="shared" si="4"/>
        <v xml:space="preserve"> -</v>
      </c>
    </row>
    <row r="22" spans="2:19" ht="12.95" customHeight="1" thickBot="1" x14ac:dyDescent="0.25">
      <c r="B22" s="42"/>
      <c r="C22" s="43"/>
      <c r="D22" s="43"/>
      <c r="E22" s="44"/>
      <c r="F22" s="44"/>
      <c r="G22" s="45"/>
      <c r="H22" s="46"/>
      <c r="I22" s="46"/>
      <c r="J22" s="46"/>
      <c r="K22" s="47"/>
      <c r="L22" s="48"/>
      <c r="M22" s="48"/>
      <c r="N22" s="49"/>
      <c r="O22" s="46"/>
      <c r="P22" s="105"/>
      <c r="Q22" s="46"/>
      <c r="R22" s="48"/>
      <c r="S22" s="50"/>
    </row>
    <row r="23" spans="2:19" ht="90.75" thickBot="1" x14ac:dyDescent="0.25">
      <c r="B23" s="83" t="s">
        <v>40</v>
      </c>
      <c r="C23" s="85" t="s">
        <v>39</v>
      </c>
      <c r="D23" s="84" t="s">
        <v>38</v>
      </c>
      <c r="E23" s="37">
        <v>43831</v>
      </c>
      <c r="F23" s="37">
        <v>44196</v>
      </c>
      <c r="G23" s="38" t="s">
        <v>37</v>
      </c>
      <c r="H23" s="39">
        <v>1</v>
      </c>
      <c r="I23" s="97">
        <v>1</v>
      </c>
      <c r="J23" s="54">
        <v>1</v>
      </c>
      <c r="K23" s="62">
        <f t="shared" si="0"/>
        <v>1</v>
      </c>
      <c r="L23" s="63">
        <f t="shared" si="1"/>
        <v>0.83333333333333337</v>
      </c>
      <c r="M23" s="41">
        <f t="shared" si="2"/>
        <v>1</v>
      </c>
      <c r="N23" s="55">
        <v>635060104</v>
      </c>
      <c r="O23" s="39">
        <v>100000</v>
      </c>
      <c r="P23" s="103">
        <v>8950.9150000000009</v>
      </c>
      <c r="Q23" s="39">
        <v>0</v>
      </c>
      <c r="R23" s="40">
        <f t="shared" si="3"/>
        <v>8.950915000000001E-2</v>
      </c>
      <c r="S23" s="41" t="str">
        <f t="shared" si="4"/>
        <v xml:space="preserve"> -</v>
      </c>
    </row>
    <row r="24" spans="2:19" ht="21" customHeight="1" thickBot="1" x14ac:dyDescent="0.25">
      <c r="E24" s="13"/>
      <c r="F24" s="13"/>
      <c r="H24" s="10"/>
      <c r="I24" s="10"/>
      <c r="J24" s="10"/>
      <c r="K24" s="11"/>
      <c r="L24" s="86">
        <f>+AVERAGE(L12:L21,L23)</f>
        <v>0.83333333333333326</v>
      </c>
      <c r="M24" s="87">
        <f>+AVERAGE(M12:M21,M23)</f>
        <v>0.8312544973544973</v>
      </c>
      <c r="N24" s="88"/>
      <c r="O24" s="89">
        <f>+SUM(O12:O21,O23)</f>
        <v>4261952.3640000001</v>
      </c>
      <c r="P24" s="104">
        <f>+SUM(P12:P21,P23)</f>
        <v>1271564.1880000001</v>
      </c>
      <c r="Q24" s="90">
        <f>+SUM(Q12:Q21,Q23)</f>
        <v>400000</v>
      </c>
      <c r="R24" s="91">
        <f t="shared" si="3"/>
        <v>0.2983525106335515</v>
      </c>
      <c r="S24" s="87">
        <f t="shared" si="4"/>
        <v>0.31457318771232962</v>
      </c>
    </row>
    <row r="25" spans="2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2:19" x14ac:dyDescent="0.2">
      <c r="E26" s="13"/>
      <c r="F26" s="13"/>
      <c r="H26" s="10"/>
      <c r="I26" s="10"/>
      <c r="J26" s="10"/>
      <c r="K26" s="11"/>
      <c r="L26" s="11"/>
      <c r="R26" s="11"/>
      <c r="S26" s="11"/>
    </row>
    <row r="27" spans="2:19" x14ac:dyDescent="0.2">
      <c r="E27" s="13"/>
      <c r="F27" s="13"/>
      <c r="K27" s="11"/>
      <c r="L27" s="11"/>
      <c r="R27" s="11"/>
      <c r="S27" s="11"/>
    </row>
    <row r="28" spans="2:19" x14ac:dyDescent="0.2">
      <c r="E28" s="13"/>
      <c r="F28" s="13"/>
      <c r="K28" s="11"/>
      <c r="L28" s="11"/>
      <c r="M28" s="11"/>
      <c r="N28" s="12"/>
      <c r="O28" s="10"/>
      <c r="P28" s="10"/>
      <c r="Q28" s="10"/>
      <c r="R28" s="11"/>
      <c r="S28" s="11"/>
    </row>
    <row r="29" spans="2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  <row r="100" spans="5:19" x14ac:dyDescent="0.2">
      <c r="E100" s="13"/>
      <c r="F100" s="13"/>
      <c r="H100" s="10"/>
      <c r="I100" s="10"/>
      <c r="J100" s="10"/>
      <c r="K100" s="11"/>
      <c r="L100" s="11"/>
      <c r="M100" s="11"/>
      <c r="N100" s="12"/>
      <c r="O100" s="10"/>
      <c r="P100" s="10"/>
      <c r="Q100" s="10"/>
      <c r="R100" s="11"/>
      <c r="S100" s="11"/>
    </row>
    <row r="101" spans="5:19" x14ac:dyDescent="0.2">
      <c r="E101" s="13"/>
      <c r="F101" s="13"/>
      <c r="H101" s="10"/>
      <c r="I101" s="10"/>
      <c r="J101" s="10"/>
      <c r="K101" s="11"/>
      <c r="L101" s="11"/>
      <c r="M101" s="11"/>
      <c r="N101" s="12"/>
      <c r="O101" s="10"/>
      <c r="P101" s="10"/>
      <c r="Q101" s="10"/>
      <c r="R101" s="11"/>
      <c r="S101" s="11"/>
    </row>
    <row r="102" spans="5:19" x14ac:dyDescent="0.2">
      <c r="E102" s="13"/>
      <c r="F102" s="13"/>
      <c r="H102" s="10"/>
      <c r="I102" s="10"/>
      <c r="J102" s="10"/>
      <c r="K102" s="11"/>
      <c r="L102" s="11"/>
      <c r="M102" s="11"/>
      <c r="N102" s="12"/>
      <c r="O102" s="10"/>
      <c r="P102" s="10"/>
      <c r="Q102" s="10"/>
      <c r="R102" s="11"/>
      <c r="S102" s="11"/>
    </row>
  </sheetData>
  <mergeCells count="22">
    <mergeCell ref="H10:H11"/>
    <mergeCell ref="B12:B21"/>
    <mergeCell ref="C12:C21"/>
    <mergeCell ref="D16:D21"/>
    <mergeCell ref="D14:D15"/>
    <mergeCell ref="D12:D13"/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</mergeCells>
  <phoneticPr fontId="0" type="noConversion"/>
  <printOptions horizontalCentered="1"/>
  <pageMargins left="0.78740157480314965" right="0.39370078740157483" top="0.78740157480314965" bottom="0.39370078740157483" header="0.31496062992125984" footer="0.31496062992125984"/>
  <pageSetup paperSize="14" scale="43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2020-11-09T21:01:19Z</cp:lastPrinted>
  <dcterms:created xsi:type="dcterms:W3CDTF">2008-07-08T21:30:46Z</dcterms:created>
  <dcterms:modified xsi:type="dcterms:W3CDTF">2020-11-10T15:08:55Z</dcterms:modified>
</cp:coreProperties>
</file>