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  <sheet name="Hoja1" sheetId="8" r:id="rId2"/>
  </sheets>
  <definedNames>
    <definedName name="_xlnm.Print_Area" localSheetId="0">'2020'!$B$1:$S$24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8" l="1"/>
  <c r="D2" i="8"/>
  <c r="D6" i="8"/>
  <c r="D12" i="8" s="1"/>
  <c r="D4" i="8"/>
  <c r="Q24" i="7" l="1"/>
  <c r="P24" i="7"/>
  <c r="K12" i="7"/>
  <c r="M12" i="7"/>
  <c r="K13" i="7"/>
  <c r="M13" i="7" s="1"/>
  <c r="K14" i="7"/>
  <c r="M14" i="7"/>
  <c r="K15" i="7"/>
  <c r="M15" i="7" s="1"/>
  <c r="K16" i="7"/>
  <c r="M16" i="7"/>
  <c r="K17" i="7"/>
  <c r="M17" i="7"/>
  <c r="K18" i="7"/>
  <c r="M18" i="7"/>
  <c r="K19" i="7"/>
  <c r="M19" i="7" s="1"/>
  <c r="K20" i="7"/>
  <c r="M20" i="7" s="1"/>
  <c r="M21" i="7"/>
  <c r="K23" i="7"/>
  <c r="M23" i="7" s="1"/>
  <c r="O24" i="7"/>
  <c r="L12" i="7"/>
  <c r="L13" i="7"/>
  <c r="L14" i="7"/>
  <c r="L15" i="7"/>
  <c r="L16" i="7"/>
  <c r="L17" i="7"/>
  <c r="L18" i="7"/>
  <c r="L19" i="7"/>
  <c r="L20" i="7"/>
  <c r="L21" i="7"/>
  <c r="L23" i="7"/>
  <c r="K21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3" i="7"/>
  <c r="S23" i="7"/>
  <c r="S13" i="7"/>
  <c r="R13" i="7"/>
  <c r="S12" i="7"/>
  <c r="R12" i="7"/>
  <c r="S24" i="7" l="1"/>
  <c r="L24" i="7"/>
  <c r="R24" i="7"/>
  <c r="M24" i="7"/>
</calcChain>
</file>

<file path=xl/sharedStrings.xml><?xml version="1.0" encoding="utf-8"?>
<sst xmlns="http://schemas.openxmlformats.org/spreadsheetml/2006/main" count="54" uniqueCount="49">
  <si>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</si>
  <si>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</si>
  <si>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</si>
  <si>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</si>
  <si>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</si>
  <si>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</si>
  <si>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</si>
  <si>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</si>
  <si>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</si>
  <si>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</si>
  <si>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</si>
  <si>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</si>
  <si>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</si>
  <si>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</si>
  <si>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</si>
  <si>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</si>
  <si>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</si>
  <si>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</si>
  <si>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</si>
  <si>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</si>
  <si>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</si>
  <si>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</si>
  <si>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</si>
  <si>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</si>
  <si>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</si>
  <si>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</si>
  <si>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DIRECCIÓN DE TRÁNSITO DE BUCARAMANGA</t>
  </si>
  <si>
    <t>Número de programas de educación en seguridad vial y movilidad sostenible mantenidos.</t>
  </si>
  <si>
    <t>Número de programa de educación, promoción y valoración del uso de medios de transporte sostenible y del uso de la bicicleta formulados e implementados.</t>
  </si>
  <si>
    <t>Número de estrategias de control y regulación del Tránsito vehicular y peatonal, de la Seguirdad vial y del Transporte Informal formuladas e implementadas.</t>
  </si>
  <si>
    <t>Número de revisiones técnico mecánica y de emisiones contaminantes realizadas.</t>
  </si>
  <si>
    <t>Número de intersecciones semaforizadas mantenidas en el municipio.</t>
  </si>
  <si>
    <t>Porcentaje de avance en el diseño del Sistema Inteligente de Gestión de Tráfico - SIGT.</t>
  </si>
  <si>
    <t>Porcentaje de señalización vial horizontal, vertical y elevada del inventario mantenida.</t>
  </si>
  <si>
    <t>Número de m2 de señalización horizontal nueva demarcada.</t>
  </si>
  <si>
    <t>Número de señales de tránsito verticales o elevadas nuevas instaladas.</t>
  </si>
  <si>
    <t>Número de Planes Zonales de Zonas de Estacionamiento Transitorio Regulado – ZERT actualizados.</t>
  </si>
  <si>
    <t>Número de estrategias de fortalecimiento institucional de la Dirección de Tránsito de Bucaramanga formuladas e implementadas.</t>
  </si>
  <si>
    <t>GOBIERNO FORTALECIDO PARA SER Y HACER</t>
  </si>
  <si>
    <t>ADMINISTRACIÓN PÚBLICA MODERNA E INNOVADORA</t>
  </si>
  <si>
    <t>5. BUCARAMANGA TERRITORIO LIBRE DE CORRUPCIÓN: INSTITUCIONES SÓLIDAS Y CONFIABLES</t>
  </si>
  <si>
    <t>EDUCACIÓN EN SEGURIDAD VIAL Y MOVILIDAD SOSTENIBLE</t>
  </si>
  <si>
    <t>FORTALECIMIENTO INSTITUCIONAL PARA EL CONTROL DEL TRÁNSITO Y LA SEGURIDAD VIAL</t>
  </si>
  <si>
    <t>MODERNIZACIÓN DEL SISTEMA DE SEMAFORIZACIÓN Y SEÑALIZACIÓN VIAL</t>
  </si>
  <si>
    <t>BUCARAMANGA SEGURA</t>
  </si>
  <si>
    <t>4. BUCARAMANGA CIUDAD VITAL: LA VIDA ES SAGRADA</t>
  </si>
  <si>
    <t xml:space="preserve">PROGRAMA </t>
  </si>
  <si>
    <t>RECURSOS EJECUTADOS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</si>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</sst>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00"/>
  </numFmts>
  <fonts count="17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0" fontId="7" fillId="0" borderId="44" xfId="0" applyFont="1" applyFill="1" applyBorder="1" applyAlignment="1">
      <alignment horizontal="justify" vertical="center" wrapText="1"/>
    </xf>
    <xf numFmtId="3" fontId="5" fillId="0" borderId="44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64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/>
    <xf numFmtId="3" fontId="5" fillId="2" borderId="39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9" fontId="5" fillId="2" borderId="40" xfId="0" applyNumberFormat="1" applyFont="1" applyFill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53" xfId="0" applyNumberFormat="1" applyFont="1" applyBorder="1" applyAlignment="1">
      <alignment horizontal="center" vertical="center"/>
    </xf>
    <xf numFmtId="9" fontId="8" fillId="0" borderId="54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9" fontId="6" fillId="3" borderId="38" xfId="0" applyNumberFormat="1" applyFont="1" applyFill="1" applyBorder="1" applyAlignment="1">
      <alignment horizontal="center" vertical="center"/>
    </xf>
    <xf numFmtId="9" fontId="6" fillId="3" borderId="45" xfId="0" applyNumberFormat="1" applyFont="1" applyFill="1" applyBorder="1" applyAlignment="1">
      <alignment horizontal="center" vertical="center"/>
    </xf>
    <xf numFmtId="3" fontId="6" fillId="3" borderId="42" xfId="0" applyNumberFormat="1" applyFont="1" applyFill="1" applyBorder="1" applyAlignment="1">
      <alignment horizontal="center" vertical="center"/>
    </xf>
    <xf numFmtId="3" fontId="6" fillId="3" borderId="44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46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44" xfId="0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44" xfId="0" applyNumberFormat="1" applyFont="1" applyBorder="1" applyAlignment="1">
      <alignment horizontal="center" vertical="center"/>
    </xf>
    <xf numFmtId="3" fontId="13" fillId="3" borderId="44" xfId="0" applyNumberFormat="1" applyFont="1" applyFill="1" applyBorder="1" applyAlignment="1">
      <alignment horizontal="center" vertical="center"/>
    </xf>
    <xf numFmtId="3" fontId="11" fillId="2" borderId="39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justify" vertical="center" wrapText="1"/>
    </xf>
    <xf numFmtId="0" fontId="0" fillId="0" borderId="5" xfId="0" applyBorder="1"/>
    <xf numFmtId="165" fontId="0" fillId="0" borderId="0" xfId="0" applyNumberFormat="1"/>
    <xf numFmtId="0" fontId="15" fillId="4" borderId="60" xfId="0" applyFont="1" applyFill="1" applyBorder="1" applyAlignment="1">
      <alignment horizontal="center" vertical="center" wrapText="1"/>
    </xf>
    <xf numFmtId="0" fontId="15" fillId="4" borderId="61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5" borderId="0" xfId="0" applyFont="1" applyFill="1"/>
    <xf numFmtId="0" fontId="4" fillId="5" borderId="0" xfId="0" applyFont="1" applyFill="1" applyAlignment="1">
      <alignment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5" fillId="5" borderId="32" xfId="0" applyFont="1" applyFill="1" applyBorder="1"/>
    <xf numFmtId="0" fontId="5" fillId="5" borderId="21" xfId="0" applyFont="1" applyFill="1" applyBorder="1"/>
    <xf numFmtId="0" fontId="5" fillId="5" borderId="12" xfId="0" applyFont="1" applyFill="1" applyBorder="1"/>
    <xf numFmtId="0" fontId="5" fillId="5" borderId="33" xfId="0" applyFont="1" applyFill="1" applyBorder="1"/>
    <xf numFmtId="0" fontId="5" fillId="5" borderId="0" xfId="0" applyFont="1" applyFill="1" applyBorder="1"/>
    <xf numFmtId="0" fontId="5" fillId="5" borderId="24" xfId="0" applyFont="1" applyFill="1" applyBorder="1"/>
    <xf numFmtId="0" fontId="2" fillId="5" borderId="24" xfId="0" applyFont="1" applyFill="1" applyBorder="1" applyAlignment="1" applyProtection="1">
      <alignment horizontal="center" vertical="center" wrapText="1"/>
    </xf>
    <xf numFmtId="9" fontId="5" fillId="0" borderId="62" xfId="0" applyNumberFormat="1" applyFont="1" applyBorder="1" applyAlignment="1">
      <alignment horizontal="center" vertical="center"/>
    </xf>
    <xf numFmtId="0" fontId="5" fillId="3" borderId="63" xfId="0" quotePrefix="1" applyFont="1" applyFill="1" applyBorder="1"/>
    <xf numFmtId="3" fontId="8" fillId="2" borderId="39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9" fontId="3" fillId="0" borderId="50" xfId="0" applyNumberFormat="1" applyFont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=""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2"/>
  <sheetViews>
    <sheetView tabSelected="1" zoomScale="70" zoomScaleNormal="70" zoomScalePageLayoutView="1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6" width="14.125" style="1" hidden="1" customWidth="1"/>
    <col min="7" max="7" width="36.25" style="1" customWidth="1"/>
    <col min="8" max="8" width="16.75" style="1" customWidth="1"/>
    <col min="9" max="9" width="9.625" style="1" customWidth="1"/>
    <col min="10" max="10" width="12.125" style="1" customWidth="1"/>
    <col min="11" max="11" width="9.75" style="1" hidden="1" customWidth="1"/>
    <col min="12" max="12" width="13.75" style="1" customWidth="1"/>
    <col min="13" max="13" width="15.875" style="1" customWidth="1"/>
    <col min="14" max="14" width="16.125" style="1" customWidth="1"/>
    <col min="15" max="17" width="23.625" style="1" customWidth="1"/>
    <col min="18" max="18" width="17.625" style="1" customWidth="1"/>
    <col min="19" max="19" width="12.625" style="1" customWidth="1"/>
    <col min="20" max="16384" width="10.75" style="1"/>
  </cols>
  <sheetData>
    <row r="1" spans="2:20" s="103" customFormat="1" x14ac:dyDescent="0.2"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</row>
    <row r="2" spans="2:20" s="103" customFormat="1" ht="20.100000000000001" customHeight="1" x14ac:dyDescent="0.2">
      <c r="B2" s="123" t="s">
        <v>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2:20" s="103" customFormat="1" ht="20.100000000000001" customHeight="1" x14ac:dyDescent="0.2">
      <c r="B3" s="123" t="s">
        <v>25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04"/>
    </row>
    <row r="4" spans="2:20" s="103" customFormat="1" ht="20.100000000000001" customHeight="1" x14ac:dyDescent="0.2">
      <c r="B4" s="123" t="s">
        <v>26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</row>
    <row r="5" spans="2:20" s="103" customFormat="1" x14ac:dyDescent="0.2"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</row>
    <row r="6" spans="2:20" s="103" customFormat="1" ht="15.75" thickBot="1" x14ac:dyDescent="0.2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20" ht="18" customHeight="1" thickBot="1" x14ac:dyDescent="0.25">
      <c r="B7" s="2" t="s">
        <v>2</v>
      </c>
      <c r="C7" s="3" t="s">
        <v>13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12"/>
      <c r="T7" s="103"/>
    </row>
    <row r="8" spans="2:20" ht="18" customHeight="1" thickBot="1" x14ac:dyDescent="0.25">
      <c r="B8" s="7">
        <v>2020</v>
      </c>
      <c r="C8" s="8">
        <v>44165</v>
      </c>
      <c r="D8" s="126" t="s">
        <v>3</v>
      </c>
      <c r="E8" s="127"/>
      <c r="F8" s="127"/>
      <c r="G8" s="127"/>
      <c r="H8" s="127"/>
      <c r="I8" s="127"/>
      <c r="J8" s="128"/>
      <c r="K8" s="4"/>
      <c r="L8" s="105"/>
      <c r="M8" s="105"/>
      <c r="N8" s="105"/>
      <c r="O8" s="105"/>
      <c r="P8" s="105"/>
      <c r="Q8" s="105"/>
      <c r="R8" s="105"/>
      <c r="S8" s="112"/>
      <c r="T8" s="103"/>
    </row>
    <row r="9" spans="2:20" ht="30" customHeight="1" x14ac:dyDescent="0.2">
      <c r="B9" s="129" t="s">
        <v>17</v>
      </c>
      <c r="C9" s="132" t="s">
        <v>18</v>
      </c>
      <c r="D9" s="134" t="s">
        <v>0</v>
      </c>
      <c r="E9" s="137" t="s">
        <v>4</v>
      </c>
      <c r="F9" s="137"/>
      <c r="G9" s="137" t="s">
        <v>5</v>
      </c>
      <c r="H9" s="137"/>
      <c r="I9" s="137"/>
      <c r="J9" s="139"/>
      <c r="K9" s="5"/>
      <c r="L9" s="134" t="s">
        <v>6</v>
      </c>
      <c r="M9" s="139"/>
      <c r="N9" s="149" t="s">
        <v>23</v>
      </c>
      <c r="O9" s="150"/>
      <c r="P9" s="150"/>
      <c r="Q9" s="150"/>
      <c r="R9" s="150"/>
      <c r="S9" s="151"/>
    </row>
    <row r="10" spans="2:20" ht="17.100000000000001" customHeight="1" x14ac:dyDescent="0.2">
      <c r="B10" s="130"/>
      <c r="C10" s="133"/>
      <c r="D10" s="135"/>
      <c r="E10" s="138"/>
      <c r="F10" s="138"/>
      <c r="G10" s="138" t="s">
        <v>7</v>
      </c>
      <c r="H10" s="142" t="s">
        <v>24</v>
      </c>
      <c r="I10" s="143" t="s">
        <v>1</v>
      </c>
      <c r="J10" s="140" t="s">
        <v>8</v>
      </c>
      <c r="K10" s="6"/>
      <c r="L10" s="145" t="s">
        <v>9</v>
      </c>
      <c r="M10" s="147" t="s">
        <v>10</v>
      </c>
      <c r="N10" s="152"/>
      <c r="O10" s="153"/>
      <c r="P10" s="153"/>
      <c r="Q10" s="153"/>
      <c r="R10" s="153"/>
      <c r="S10" s="154"/>
    </row>
    <row r="11" spans="2:20" ht="37.5" customHeight="1" thickBot="1" x14ac:dyDescent="0.25">
      <c r="B11" s="131"/>
      <c r="C11" s="133"/>
      <c r="D11" s="136"/>
      <c r="E11" s="17" t="s">
        <v>11</v>
      </c>
      <c r="F11" s="17" t="s">
        <v>12</v>
      </c>
      <c r="G11" s="142"/>
      <c r="H11" s="157"/>
      <c r="I11" s="144"/>
      <c r="J11" s="141"/>
      <c r="K11" s="18"/>
      <c r="L11" s="146"/>
      <c r="M11" s="148"/>
      <c r="N11" s="102" t="s">
        <v>22</v>
      </c>
      <c r="O11" s="101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45" x14ac:dyDescent="0.2">
      <c r="B12" s="158" t="s">
        <v>45</v>
      </c>
      <c r="C12" s="161" t="s">
        <v>44</v>
      </c>
      <c r="D12" s="167" t="s">
        <v>41</v>
      </c>
      <c r="E12" s="25">
        <v>43831</v>
      </c>
      <c r="F12" s="25">
        <v>44196</v>
      </c>
      <c r="G12" s="14" t="s">
        <v>27</v>
      </c>
      <c r="H12" s="26">
        <v>3</v>
      </c>
      <c r="I12" s="26">
        <v>3</v>
      </c>
      <c r="J12" s="48">
        <v>3</v>
      </c>
      <c r="K12" s="53">
        <f>+J12/I12</f>
        <v>1</v>
      </c>
      <c r="L12" s="58">
        <f>DAYS360(E12,$C$8)/DAYS360(E12,F12)</f>
        <v>0.91388888888888886</v>
      </c>
      <c r="M12" s="28">
        <f>IF(I12=0," -",IF(K12&gt;100%,100%,K12))</f>
        <v>1</v>
      </c>
      <c r="N12" s="50">
        <v>635070105</v>
      </c>
      <c r="O12" s="26">
        <v>300000</v>
      </c>
      <c r="P12" s="89">
        <v>142793.46400000001</v>
      </c>
      <c r="Q12" s="26">
        <v>0</v>
      </c>
      <c r="R12" s="27">
        <f>IF(O12=0," -",P12/O12)</f>
        <v>0.47597821333333334</v>
      </c>
      <c r="S12" s="28" t="str">
        <f>IF(Q12=0," -",IF(P12=0,100%,Q12/P12))</f>
        <v xml:space="preserve"> -</v>
      </c>
    </row>
    <row r="13" spans="2:20" ht="75.75" thickBot="1" x14ac:dyDescent="0.25">
      <c r="B13" s="159"/>
      <c r="C13" s="162"/>
      <c r="D13" s="168"/>
      <c r="E13" s="61">
        <v>43831</v>
      </c>
      <c r="F13" s="61">
        <v>44196</v>
      </c>
      <c r="G13" s="96" t="s">
        <v>28</v>
      </c>
      <c r="H13" s="62">
        <v>1</v>
      </c>
      <c r="I13" s="62">
        <v>1</v>
      </c>
      <c r="J13" s="63">
        <v>1</v>
      </c>
      <c r="K13" s="64">
        <f>+J13/I13</f>
        <v>1</v>
      </c>
      <c r="L13" s="65">
        <f>DAYS360(E13,$C$8)/DAYS360(E13,F13)</f>
        <v>0.91388888888888886</v>
      </c>
      <c r="M13" s="66">
        <f>IF(I13=0," -",IF(K13&gt;100%,100%,K13))</f>
        <v>1</v>
      </c>
      <c r="N13" s="67">
        <v>635020101</v>
      </c>
      <c r="O13" s="62">
        <v>109000</v>
      </c>
      <c r="P13" s="62">
        <v>87499.606</v>
      </c>
      <c r="Q13" s="62">
        <v>0</v>
      </c>
      <c r="R13" s="68">
        <f>IF(O13=0," -",P13/O13)</f>
        <v>0.80274867889908252</v>
      </c>
      <c r="S13" s="66" t="str">
        <f>IF(Q13=0," -",IF(P13=0,100%,Q13/P13))</f>
        <v xml:space="preserve"> -</v>
      </c>
    </row>
    <row r="14" spans="2:20" ht="75" x14ac:dyDescent="0.2">
      <c r="B14" s="159"/>
      <c r="C14" s="162"/>
      <c r="D14" s="167" t="s">
        <v>42</v>
      </c>
      <c r="E14" s="25">
        <v>43831</v>
      </c>
      <c r="F14" s="25">
        <v>44196</v>
      </c>
      <c r="G14" s="14" t="s">
        <v>29</v>
      </c>
      <c r="H14" s="26">
        <v>1</v>
      </c>
      <c r="I14" s="26">
        <v>1</v>
      </c>
      <c r="J14" s="48">
        <v>1</v>
      </c>
      <c r="K14" s="53">
        <f t="shared" ref="K14:K23" si="0">+J14/I14</f>
        <v>1</v>
      </c>
      <c r="L14" s="58">
        <f t="shared" ref="L14:L23" si="1">DAYS360(E14,$C$8)/DAYS360(E14,F14)</f>
        <v>0.91388888888888886</v>
      </c>
      <c r="M14" s="28">
        <f t="shared" ref="M14:M23" si="2">IF(I14=0," -",IF(K14&gt;100%,100%,K14))</f>
        <v>1</v>
      </c>
      <c r="N14" s="50">
        <v>63507050101</v>
      </c>
      <c r="O14" s="26">
        <v>2712952.3640000001</v>
      </c>
      <c r="P14" s="117">
        <v>740949.35800000001</v>
      </c>
      <c r="Q14" s="26">
        <v>400000</v>
      </c>
      <c r="R14" s="27">
        <f t="shared" ref="R14:R24" si="3">IF(O14=0," -",P14/O14)</f>
        <v>0.27311550612983782</v>
      </c>
      <c r="S14" s="28">
        <f t="shared" ref="S14:S24" si="4">IF(Q14=0," -",IF(P14=0,100%,Q14/P14))</f>
        <v>0.53984796083729114</v>
      </c>
    </row>
    <row r="15" spans="2:20" ht="45.75" thickBot="1" x14ac:dyDescent="0.25">
      <c r="B15" s="159"/>
      <c r="C15" s="162"/>
      <c r="D15" s="166"/>
      <c r="E15" s="30">
        <v>43831</v>
      </c>
      <c r="F15" s="30">
        <v>44196</v>
      </c>
      <c r="G15" s="15" t="s">
        <v>30</v>
      </c>
      <c r="H15" s="31">
        <v>45000</v>
      </c>
      <c r="I15" s="84">
        <v>10500</v>
      </c>
      <c r="J15" s="121">
        <v>7200</v>
      </c>
      <c r="K15" s="55">
        <f t="shared" si="0"/>
        <v>0.68571428571428572</v>
      </c>
      <c r="L15" s="60">
        <f t="shared" si="1"/>
        <v>0.91388888888888886</v>
      </c>
      <c r="M15" s="33">
        <f t="shared" si="2"/>
        <v>0.68571428571428572</v>
      </c>
      <c r="N15" s="52">
        <v>635060103</v>
      </c>
      <c r="O15" s="31">
        <v>400000</v>
      </c>
      <c r="P15" s="84">
        <v>269613.35499999998</v>
      </c>
      <c r="Q15" s="31">
        <v>0</v>
      </c>
      <c r="R15" s="32">
        <f t="shared" si="3"/>
        <v>0.67403338749999997</v>
      </c>
      <c r="S15" s="33" t="str">
        <f t="shared" si="4"/>
        <v xml:space="preserve"> -</v>
      </c>
    </row>
    <row r="16" spans="2:20" ht="45" x14ac:dyDescent="0.2">
      <c r="B16" s="159"/>
      <c r="C16" s="162"/>
      <c r="D16" s="164" t="s">
        <v>43</v>
      </c>
      <c r="E16" s="69">
        <v>43831</v>
      </c>
      <c r="F16" s="69">
        <v>44196</v>
      </c>
      <c r="G16" s="13" t="s">
        <v>31</v>
      </c>
      <c r="H16" s="70">
        <v>174</v>
      </c>
      <c r="I16" s="85">
        <v>174</v>
      </c>
      <c r="J16" s="118">
        <v>174</v>
      </c>
      <c r="K16" s="71">
        <f t="shared" si="0"/>
        <v>1</v>
      </c>
      <c r="L16" s="72">
        <f t="shared" si="1"/>
        <v>0.91388888888888886</v>
      </c>
      <c r="M16" s="73">
        <f t="shared" si="2"/>
        <v>1</v>
      </c>
      <c r="N16" s="74">
        <v>63507010201</v>
      </c>
      <c r="O16" s="70">
        <v>413000</v>
      </c>
      <c r="P16" s="91">
        <v>70740</v>
      </c>
      <c r="Q16" s="70">
        <v>0</v>
      </c>
      <c r="R16" s="75">
        <f t="shared" si="3"/>
        <v>0.17128329297820824</v>
      </c>
      <c r="S16" s="73" t="str">
        <f t="shared" si="4"/>
        <v xml:space="preserve"> -</v>
      </c>
    </row>
    <row r="17" spans="2:19" ht="45" x14ac:dyDescent="0.2">
      <c r="B17" s="159"/>
      <c r="C17" s="162"/>
      <c r="D17" s="165"/>
      <c r="E17" s="22">
        <v>43831</v>
      </c>
      <c r="F17" s="22">
        <v>44196</v>
      </c>
      <c r="G17" s="16" t="s">
        <v>32</v>
      </c>
      <c r="H17" s="24">
        <v>1</v>
      </c>
      <c r="I17" s="86">
        <v>0</v>
      </c>
      <c r="J17" s="119">
        <v>0</v>
      </c>
      <c r="K17" s="54" t="e">
        <f t="shared" si="0"/>
        <v>#DIV/0!</v>
      </c>
      <c r="L17" s="59">
        <f t="shared" si="1"/>
        <v>0.91388888888888886</v>
      </c>
      <c r="M17" s="29" t="str">
        <f t="shared" si="2"/>
        <v xml:space="preserve"> -</v>
      </c>
      <c r="N17" s="51">
        <v>63507010202</v>
      </c>
      <c r="O17" s="23">
        <v>0</v>
      </c>
      <c r="P17" s="92">
        <v>0</v>
      </c>
      <c r="Q17" s="23">
        <v>0</v>
      </c>
      <c r="R17" s="24" t="str">
        <f t="shared" si="3"/>
        <v xml:space="preserve"> -</v>
      </c>
      <c r="S17" s="29" t="str">
        <f t="shared" si="4"/>
        <v xml:space="preserve"> -</v>
      </c>
    </row>
    <row r="18" spans="2:19" ht="45" x14ac:dyDescent="0.2">
      <c r="B18" s="159"/>
      <c r="C18" s="162"/>
      <c r="D18" s="165"/>
      <c r="E18" s="22">
        <v>43831</v>
      </c>
      <c r="F18" s="22">
        <v>44196</v>
      </c>
      <c r="G18" s="16" t="s">
        <v>33</v>
      </c>
      <c r="H18" s="24">
        <v>1</v>
      </c>
      <c r="I18" s="86">
        <v>1</v>
      </c>
      <c r="J18" s="119">
        <v>0.95</v>
      </c>
      <c r="K18" s="54">
        <f t="shared" si="0"/>
        <v>0.95</v>
      </c>
      <c r="L18" s="59">
        <f t="shared" si="1"/>
        <v>0.91388888888888886</v>
      </c>
      <c r="M18" s="29">
        <f t="shared" si="2"/>
        <v>0.95</v>
      </c>
      <c r="N18" s="51">
        <v>635070103</v>
      </c>
      <c r="O18" s="23">
        <v>107000</v>
      </c>
      <c r="P18" s="92">
        <v>31150</v>
      </c>
      <c r="Q18" s="23">
        <v>0</v>
      </c>
      <c r="R18" s="24">
        <f t="shared" si="3"/>
        <v>0.2911214953271028</v>
      </c>
      <c r="S18" s="29" t="str">
        <f t="shared" si="4"/>
        <v xml:space="preserve"> -</v>
      </c>
    </row>
    <row r="19" spans="2:19" ht="30" x14ac:dyDescent="0.2">
      <c r="B19" s="159"/>
      <c r="C19" s="162"/>
      <c r="D19" s="165"/>
      <c r="E19" s="22">
        <v>43831</v>
      </c>
      <c r="F19" s="22">
        <v>44196</v>
      </c>
      <c r="G19" s="16" t="s">
        <v>34</v>
      </c>
      <c r="H19" s="23">
        <v>6000</v>
      </c>
      <c r="I19" s="87">
        <v>500</v>
      </c>
      <c r="J19" s="120">
        <v>498.76</v>
      </c>
      <c r="K19" s="54">
        <f t="shared" si="0"/>
        <v>0.99751999999999996</v>
      </c>
      <c r="L19" s="59">
        <f t="shared" si="1"/>
        <v>0.91388888888888886</v>
      </c>
      <c r="M19" s="29">
        <f>IF(I19=0," -",IF(K19&gt;100%,100%,K19))</f>
        <v>0.99751999999999996</v>
      </c>
      <c r="N19" s="51">
        <v>635070103</v>
      </c>
      <c r="O19" s="23">
        <v>100000</v>
      </c>
      <c r="P19" s="116">
        <v>17900</v>
      </c>
      <c r="Q19" s="23">
        <v>0</v>
      </c>
      <c r="R19" s="24">
        <f t="shared" si="3"/>
        <v>0.17899999999999999</v>
      </c>
      <c r="S19" s="29" t="str">
        <f t="shared" si="4"/>
        <v xml:space="preserve"> -</v>
      </c>
    </row>
    <row r="20" spans="2:19" ht="45" x14ac:dyDescent="0.2">
      <c r="B20" s="159"/>
      <c r="C20" s="162"/>
      <c r="D20" s="165"/>
      <c r="E20" s="22">
        <v>43831</v>
      </c>
      <c r="F20" s="22">
        <v>44196</v>
      </c>
      <c r="G20" s="16" t="s">
        <v>35</v>
      </c>
      <c r="H20" s="23">
        <v>700</v>
      </c>
      <c r="I20" s="87">
        <v>50</v>
      </c>
      <c r="J20" s="120">
        <v>54</v>
      </c>
      <c r="K20" s="54">
        <f t="shared" si="0"/>
        <v>1.08</v>
      </c>
      <c r="L20" s="59">
        <f t="shared" si="1"/>
        <v>0.91388888888888886</v>
      </c>
      <c r="M20" s="29">
        <f t="shared" si="2"/>
        <v>1</v>
      </c>
      <c r="N20" s="51">
        <v>635070103</v>
      </c>
      <c r="O20" s="23">
        <v>20000</v>
      </c>
      <c r="P20" s="92">
        <v>19800</v>
      </c>
      <c r="Q20" s="23">
        <v>0</v>
      </c>
      <c r="R20" s="24">
        <f t="shared" si="3"/>
        <v>0.99</v>
      </c>
      <c r="S20" s="29" t="str">
        <f t="shared" si="4"/>
        <v xml:space="preserve"> -</v>
      </c>
    </row>
    <row r="21" spans="2:19" ht="45.75" thickBot="1" x14ac:dyDescent="0.25">
      <c r="B21" s="160"/>
      <c r="C21" s="163"/>
      <c r="D21" s="166"/>
      <c r="E21" s="30">
        <v>43831</v>
      </c>
      <c r="F21" s="30">
        <v>44196</v>
      </c>
      <c r="G21" s="15" t="s">
        <v>36</v>
      </c>
      <c r="H21" s="31">
        <v>2</v>
      </c>
      <c r="I21" s="84">
        <v>0</v>
      </c>
      <c r="J21" s="121">
        <v>0</v>
      </c>
      <c r="K21" s="55" t="e">
        <f t="shared" si="0"/>
        <v>#DIV/0!</v>
      </c>
      <c r="L21" s="60">
        <f t="shared" si="1"/>
        <v>0.91388888888888886</v>
      </c>
      <c r="M21" s="33" t="str">
        <f t="shared" si="2"/>
        <v xml:space="preserve"> -</v>
      </c>
      <c r="N21" s="52">
        <v>635070103</v>
      </c>
      <c r="O21" s="31">
        <v>0</v>
      </c>
      <c r="P21" s="90">
        <v>0</v>
      </c>
      <c r="Q21" s="31">
        <v>0</v>
      </c>
      <c r="R21" s="32" t="str">
        <f t="shared" si="3"/>
        <v xml:space="preserve"> -</v>
      </c>
      <c r="S21" s="33" t="str">
        <f t="shared" si="4"/>
        <v xml:space="preserve"> -</v>
      </c>
    </row>
    <row r="22" spans="2:19" ht="12.95" hidden="1" customHeight="1" thickBot="1" x14ac:dyDescent="0.25">
      <c r="B22" s="39"/>
      <c r="C22" s="40"/>
      <c r="D22" s="40"/>
      <c r="E22" s="41"/>
      <c r="F22" s="41"/>
      <c r="G22" s="42"/>
      <c r="H22" s="43"/>
      <c r="I22" s="43"/>
      <c r="J22" s="115"/>
      <c r="K22" s="44"/>
      <c r="L22" s="45"/>
      <c r="M22" s="45"/>
      <c r="N22" s="46"/>
      <c r="O22" s="43"/>
      <c r="P22" s="95"/>
      <c r="Q22" s="43">
        <v>0</v>
      </c>
      <c r="R22" s="45"/>
      <c r="S22" s="47"/>
    </row>
    <row r="23" spans="2:19" ht="90.75" thickBot="1" x14ac:dyDescent="0.25">
      <c r="B23" s="76" t="s">
        <v>40</v>
      </c>
      <c r="C23" s="78" t="s">
        <v>39</v>
      </c>
      <c r="D23" s="77" t="s">
        <v>38</v>
      </c>
      <c r="E23" s="34">
        <v>43831</v>
      </c>
      <c r="F23" s="34">
        <v>44196</v>
      </c>
      <c r="G23" s="35" t="s">
        <v>37</v>
      </c>
      <c r="H23" s="36">
        <v>1</v>
      </c>
      <c r="I23" s="88">
        <v>1</v>
      </c>
      <c r="J23" s="122">
        <v>1</v>
      </c>
      <c r="K23" s="56">
        <f t="shared" si="0"/>
        <v>1</v>
      </c>
      <c r="L23" s="57">
        <f t="shared" si="1"/>
        <v>0.91388888888888886</v>
      </c>
      <c r="M23" s="38">
        <f t="shared" si="2"/>
        <v>1</v>
      </c>
      <c r="N23" s="49">
        <v>635060104</v>
      </c>
      <c r="O23" s="36">
        <v>100000</v>
      </c>
      <c r="P23" s="93">
        <v>8950.9150000000009</v>
      </c>
      <c r="Q23" s="36">
        <v>0</v>
      </c>
      <c r="R23" s="37">
        <f t="shared" si="3"/>
        <v>8.950915000000001E-2</v>
      </c>
      <c r="S23" s="38" t="str">
        <f t="shared" si="4"/>
        <v xml:space="preserve"> -</v>
      </c>
    </row>
    <row r="24" spans="2:19" ht="21" customHeight="1" thickBot="1" x14ac:dyDescent="0.25">
      <c r="B24" s="155" t="s">
        <v>48</v>
      </c>
      <c r="C24" s="156"/>
      <c r="D24" s="156"/>
      <c r="E24" s="156"/>
      <c r="F24" s="156"/>
      <c r="G24" s="156"/>
      <c r="H24" s="156"/>
      <c r="I24" s="156"/>
      <c r="J24" s="156"/>
      <c r="K24" s="113"/>
      <c r="L24" s="79">
        <f>+AVERAGE(L12:L21,L23)</f>
        <v>0.91388888888888897</v>
      </c>
      <c r="M24" s="80">
        <f>+AVERAGE(M12:M21,M23)</f>
        <v>0.95924825396825397</v>
      </c>
      <c r="N24" s="114"/>
      <c r="O24" s="81">
        <f>+SUM(O12:O21,O23)</f>
        <v>4261952.3640000001</v>
      </c>
      <c r="P24" s="94">
        <f>+SUM(P12:P21,P23)</f>
        <v>1389396.6980000001</v>
      </c>
      <c r="Q24" s="82">
        <f>+SUM(Q12:Q21,Q23)</f>
        <v>400000</v>
      </c>
      <c r="R24" s="83">
        <f t="shared" si="3"/>
        <v>0.32600005334081206</v>
      </c>
      <c r="S24" s="80">
        <f t="shared" si="4"/>
        <v>0.28789473918844738</v>
      </c>
    </row>
    <row r="25" spans="2:19" x14ac:dyDescent="0.2">
      <c r="E25" s="12"/>
      <c r="F25" s="12"/>
      <c r="H25" s="9"/>
      <c r="I25" s="9"/>
      <c r="J25" s="9"/>
      <c r="K25" s="10"/>
      <c r="L25" s="10"/>
      <c r="M25" s="10"/>
      <c r="N25" s="11"/>
      <c r="O25" s="9"/>
      <c r="P25" s="9"/>
      <c r="Q25" s="9"/>
      <c r="R25" s="10"/>
      <c r="S25" s="10"/>
    </row>
    <row r="26" spans="2:19" x14ac:dyDescent="0.2">
      <c r="E26" s="12"/>
      <c r="F26" s="12"/>
      <c r="H26" s="9"/>
      <c r="I26" s="9"/>
      <c r="J26" s="9"/>
      <c r="K26" s="10"/>
      <c r="L26" s="10"/>
      <c r="R26" s="10"/>
      <c r="S26" s="10"/>
    </row>
    <row r="27" spans="2:19" x14ac:dyDescent="0.2">
      <c r="E27" s="12"/>
      <c r="F27" s="12"/>
      <c r="K27" s="10"/>
      <c r="L27" s="10"/>
      <c r="R27" s="10"/>
      <c r="S27" s="10"/>
    </row>
    <row r="28" spans="2:19" x14ac:dyDescent="0.2">
      <c r="E28" s="12"/>
      <c r="F28" s="12"/>
      <c r="K28" s="10"/>
      <c r="L28" s="10"/>
      <c r="M28" s="10"/>
      <c r="N28" s="11"/>
      <c r="O28" s="9"/>
      <c r="P28" s="9"/>
      <c r="Q28" s="9"/>
      <c r="R28" s="10"/>
      <c r="S28" s="10"/>
    </row>
    <row r="29" spans="2:19" x14ac:dyDescent="0.2">
      <c r="E29" s="12"/>
      <c r="F29" s="12"/>
      <c r="H29" s="9"/>
      <c r="I29" s="9"/>
      <c r="J29" s="9"/>
      <c r="K29" s="10"/>
      <c r="L29" s="10"/>
      <c r="M29" s="10"/>
      <c r="N29" s="11"/>
      <c r="O29" s="9"/>
      <c r="P29" s="9"/>
      <c r="Q29" s="9"/>
      <c r="R29" s="10"/>
      <c r="S29" s="10"/>
    </row>
    <row r="30" spans="2:19" x14ac:dyDescent="0.2">
      <c r="E30" s="12"/>
      <c r="F30" s="12"/>
      <c r="H30" s="9"/>
      <c r="I30" s="9"/>
      <c r="J30" s="9"/>
      <c r="K30" s="10"/>
      <c r="L30" s="10"/>
      <c r="M30" s="10"/>
      <c r="N30" s="11"/>
      <c r="O30" s="9"/>
      <c r="P30" s="9"/>
      <c r="Q30" s="9"/>
      <c r="R30" s="10"/>
      <c r="S30" s="10"/>
    </row>
    <row r="31" spans="2:19" x14ac:dyDescent="0.2">
      <c r="E31" s="12"/>
      <c r="F31" s="12"/>
      <c r="H31" s="9"/>
      <c r="I31" s="9"/>
      <c r="J31" s="9"/>
      <c r="K31" s="10"/>
      <c r="L31" s="10"/>
      <c r="M31" s="10"/>
      <c r="N31" s="11"/>
      <c r="O31" s="9"/>
      <c r="P31" s="9"/>
      <c r="Q31" s="9"/>
      <c r="R31" s="10"/>
      <c r="S31" s="10"/>
    </row>
    <row r="32" spans="2:19" x14ac:dyDescent="0.2">
      <c r="E32" s="12"/>
      <c r="F32" s="12"/>
      <c r="H32" s="9"/>
      <c r="I32" s="9"/>
      <c r="J32" s="9"/>
      <c r="K32" s="10"/>
      <c r="L32" s="10"/>
      <c r="M32" s="10"/>
      <c r="N32" s="11"/>
      <c r="O32" s="9"/>
      <c r="P32" s="9"/>
      <c r="Q32" s="9"/>
      <c r="R32" s="10"/>
      <c r="S32" s="10"/>
    </row>
    <row r="33" spans="5:19" x14ac:dyDescent="0.2">
      <c r="E33" s="12"/>
      <c r="F33" s="12"/>
      <c r="H33" s="9"/>
      <c r="I33" s="9"/>
      <c r="J33" s="9"/>
      <c r="K33" s="10"/>
      <c r="L33" s="10"/>
      <c r="M33" s="10"/>
      <c r="N33" s="11"/>
      <c r="O33" s="9"/>
      <c r="P33" s="9"/>
      <c r="Q33" s="9"/>
      <c r="R33" s="10"/>
      <c r="S33" s="10"/>
    </row>
    <row r="34" spans="5:19" x14ac:dyDescent="0.2">
      <c r="E34" s="12"/>
      <c r="F34" s="12"/>
      <c r="H34" s="9"/>
      <c r="I34" s="9"/>
      <c r="J34" s="9"/>
      <c r="K34" s="10"/>
      <c r="L34" s="10"/>
      <c r="M34" s="10"/>
      <c r="N34" s="11"/>
      <c r="O34" s="9"/>
      <c r="P34" s="9"/>
      <c r="Q34" s="9"/>
      <c r="R34" s="10"/>
      <c r="S34" s="10"/>
    </row>
    <row r="35" spans="5:19" x14ac:dyDescent="0.2">
      <c r="E35" s="12"/>
      <c r="F35" s="12"/>
      <c r="H35" s="9"/>
      <c r="I35" s="9"/>
      <c r="J35" s="9"/>
      <c r="K35" s="10"/>
      <c r="L35" s="10"/>
      <c r="M35" s="10"/>
      <c r="N35" s="11"/>
      <c r="O35" s="9"/>
      <c r="P35" s="9"/>
      <c r="Q35" s="9"/>
      <c r="R35" s="10"/>
      <c r="S35" s="10"/>
    </row>
    <row r="36" spans="5:19" x14ac:dyDescent="0.2">
      <c r="E36" s="12"/>
      <c r="F36" s="12"/>
      <c r="H36" s="9"/>
      <c r="I36" s="9"/>
      <c r="J36" s="9"/>
      <c r="K36" s="10"/>
      <c r="L36" s="10"/>
      <c r="M36" s="10"/>
      <c r="N36" s="11"/>
      <c r="O36" s="9"/>
      <c r="P36" s="9"/>
      <c r="Q36" s="9"/>
      <c r="R36" s="10"/>
      <c r="S36" s="10"/>
    </row>
    <row r="37" spans="5:19" x14ac:dyDescent="0.2">
      <c r="E37" s="12"/>
      <c r="F37" s="12"/>
      <c r="H37" s="9"/>
      <c r="I37" s="9"/>
      <c r="J37" s="9"/>
      <c r="K37" s="10"/>
      <c r="L37" s="10"/>
      <c r="M37" s="10"/>
      <c r="N37" s="11"/>
      <c r="O37" s="9"/>
      <c r="P37" s="9"/>
      <c r="Q37" s="9"/>
      <c r="R37" s="10"/>
      <c r="S37" s="10"/>
    </row>
    <row r="38" spans="5:19" x14ac:dyDescent="0.2">
      <c r="E38" s="12"/>
      <c r="F38" s="12"/>
      <c r="H38" s="9"/>
      <c r="I38" s="9"/>
      <c r="J38" s="9"/>
      <c r="K38" s="10"/>
      <c r="L38" s="10"/>
      <c r="M38" s="10"/>
      <c r="N38" s="11"/>
      <c r="O38" s="9"/>
      <c r="P38" s="9"/>
      <c r="Q38" s="9"/>
      <c r="R38" s="10"/>
      <c r="S38" s="10"/>
    </row>
    <row r="39" spans="5:19" x14ac:dyDescent="0.2">
      <c r="E39" s="12"/>
      <c r="F39" s="12"/>
      <c r="H39" s="9"/>
      <c r="I39" s="9"/>
      <c r="J39" s="9"/>
      <c r="K39" s="10"/>
      <c r="L39" s="10"/>
      <c r="M39" s="10"/>
      <c r="N39" s="11"/>
      <c r="O39" s="9"/>
      <c r="P39" s="9"/>
      <c r="Q39" s="9"/>
      <c r="R39" s="10"/>
      <c r="S39" s="10"/>
    </row>
    <row r="40" spans="5:19" x14ac:dyDescent="0.2">
      <c r="E40" s="12"/>
      <c r="F40" s="12"/>
      <c r="H40" s="9"/>
      <c r="I40" s="9"/>
      <c r="J40" s="9"/>
      <c r="K40" s="10"/>
      <c r="L40" s="10"/>
      <c r="M40" s="10"/>
      <c r="N40" s="11"/>
      <c r="O40" s="9"/>
      <c r="P40" s="9"/>
      <c r="Q40" s="9"/>
      <c r="R40" s="10"/>
      <c r="S40" s="10"/>
    </row>
    <row r="41" spans="5:19" x14ac:dyDescent="0.2">
      <c r="E41" s="12"/>
      <c r="F41" s="12"/>
      <c r="H41" s="9"/>
      <c r="I41" s="9"/>
      <c r="J41" s="9"/>
      <c r="K41" s="10"/>
      <c r="L41" s="10"/>
      <c r="M41" s="10"/>
      <c r="N41" s="11"/>
      <c r="O41" s="9"/>
      <c r="P41" s="9"/>
      <c r="Q41" s="9"/>
      <c r="R41" s="10"/>
      <c r="S41" s="10"/>
    </row>
    <row r="42" spans="5:19" x14ac:dyDescent="0.2">
      <c r="E42" s="12"/>
      <c r="F42" s="12"/>
      <c r="H42" s="9"/>
      <c r="I42" s="9"/>
      <c r="J42" s="9"/>
      <c r="K42" s="10"/>
      <c r="L42" s="10"/>
      <c r="M42" s="10"/>
      <c r="N42" s="11"/>
      <c r="O42" s="9"/>
      <c r="P42" s="9"/>
      <c r="Q42" s="9"/>
      <c r="R42" s="10"/>
      <c r="S42" s="10"/>
    </row>
    <row r="43" spans="5:19" x14ac:dyDescent="0.2">
      <c r="E43" s="12"/>
      <c r="F43" s="12"/>
      <c r="H43" s="9"/>
      <c r="I43" s="9"/>
      <c r="J43" s="9"/>
      <c r="K43" s="10"/>
      <c r="L43" s="10"/>
      <c r="M43" s="10"/>
      <c r="N43" s="11"/>
      <c r="O43" s="9"/>
      <c r="P43" s="9"/>
      <c r="Q43" s="9"/>
      <c r="R43" s="10"/>
      <c r="S43" s="10"/>
    </row>
    <row r="44" spans="5:19" x14ac:dyDescent="0.2">
      <c r="E44" s="12"/>
      <c r="F44" s="12"/>
      <c r="H44" s="9"/>
      <c r="I44" s="9"/>
      <c r="J44" s="9"/>
      <c r="K44" s="10"/>
      <c r="L44" s="10"/>
      <c r="M44" s="10"/>
      <c r="N44" s="11"/>
      <c r="O44" s="9"/>
      <c r="P44" s="9"/>
      <c r="Q44" s="9"/>
      <c r="R44" s="10"/>
      <c r="S44" s="10"/>
    </row>
    <row r="45" spans="5:19" x14ac:dyDescent="0.2">
      <c r="E45" s="12"/>
      <c r="F45" s="12"/>
      <c r="H45" s="9"/>
      <c r="I45" s="9"/>
      <c r="J45" s="9"/>
      <c r="K45" s="10"/>
      <c r="L45" s="10"/>
      <c r="M45" s="10"/>
      <c r="N45" s="11"/>
      <c r="O45" s="9"/>
      <c r="P45" s="9"/>
      <c r="Q45" s="9"/>
      <c r="R45" s="10"/>
      <c r="S45" s="10"/>
    </row>
    <row r="46" spans="5:19" x14ac:dyDescent="0.2">
      <c r="E46" s="12"/>
      <c r="F46" s="12"/>
      <c r="H46" s="9"/>
      <c r="I46" s="9"/>
      <c r="J46" s="9"/>
      <c r="K46" s="10"/>
      <c r="L46" s="10"/>
      <c r="M46" s="10"/>
      <c r="N46" s="11"/>
      <c r="O46" s="9"/>
      <c r="P46" s="9"/>
      <c r="Q46" s="9"/>
      <c r="R46" s="10"/>
      <c r="S46" s="10"/>
    </row>
    <row r="47" spans="5:19" x14ac:dyDescent="0.2">
      <c r="E47" s="12"/>
      <c r="F47" s="12"/>
      <c r="H47" s="9"/>
      <c r="I47" s="9"/>
      <c r="J47" s="9"/>
      <c r="K47" s="10"/>
      <c r="L47" s="10"/>
      <c r="M47" s="10"/>
      <c r="N47" s="11"/>
      <c r="O47" s="9"/>
      <c r="P47" s="9"/>
      <c r="Q47" s="9"/>
      <c r="R47" s="10"/>
      <c r="S47" s="10"/>
    </row>
    <row r="48" spans="5:19" x14ac:dyDescent="0.2">
      <c r="E48" s="12"/>
      <c r="F48" s="12"/>
      <c r="H48" s="9"/>
      <c r="I48" s="9"/>
      <c r="J48" s="9"/>
      <c r="K48" s="10"/>
      <c r="L48" s="10"/>
      <c r="M48" s="10"/>
      <c r="N48" s="11"/>
      <c r="O48" s="9"/>
      <c r="P48" s="9"/>
      <c r="Q48" s="9"/>
      <c r="R48" s="10"/>
      <c r="S48" s="10"/>
    </row>
    <row r="49" spans="5:19" x14ac:dyDescent="0.2">
      <c r="E49" s="12"/>
      <c r="F49" s="12"/>
      <c r="H49" s="9"/>
      <c r="I49" s="9"/>
      <c r="J49" s="9"/>
      <c r="K49" s="10"/>
      <c r="L49" s="10"/>
      <c r="M49" s="10"/>
      <c r="N49" s="11"/>
      <c r="O49" s="9"/>
      <c r="P49" s="9"/>
      <c r="Q49" s="9"/>
      <c r="R49" s="10"/>
      <c r="S49" s="10"/>
    </row>
    <row r="50" spans="5:19" x14ac:dyDescent="0.2">
      <c r="E50" s="12"/>
      <c r="F50" s="12"/>
      <c r="H50" s="9"/>
      <c r="I50" s="9"/>
      <c r="J50" s="9"/>
      <c r="K50" s="10"/>
      <c r="L50" s="10"/>
      <c r="M50" s="10"/>
      <c r="N50" s="11"/>
      <c r="O50" s="9"/>
      <c r="P50" s="9"/>
      <c r="Q50" s="9"/>
      <c r="R50" s="10"/>
      <c r="S50" s="10"/>
    </row>
    <row r="51" spans="5:19" x14ac:dyDescent="0.2">
      <c r="E51" s="12"/>
      <c r="F51" s="12"/>
      <c r="H51" s="9"/>
      <c r="I51" s="9"/>
      <c r="J51" s="9"/>
      <c r="K51" s="10"/>
      <c r="L51" s="10"/>
      <c r="M51" s="10"/>
      <c r="N51" s="11"/>
      <c r="O51" s="9"/>
      <c r="P51" s="9"/>
      <c r="Q51" s="9"/>
      <c r="R51" s="10"/>
      <c r="S51" s="10"/>
    </row>
    <row r="52" spans="5:19" x14ac:dyDescent="0.2">
      <c r="E52" s="12"/>
      <c r="F52" s="12"/>
      <c r="H52" s="9"/>
      <c r="I52" s="9"/>
      <c r="J52" s="9"/>
      <c r="K52" s="10"/>
      <c r="L52" s="10"/>
      <c r="M52" s="10"/>
      <c r="N52" s="11"/>
      <c r="O52" s="9"/>
      <c r="P52" s="9"/>
      <c r="Q52" s="9"/>
      <c r="R52" s="10"/>
      <c r="S52" s="10"/>
    </row>
    <row r="53" spans="5:19" x14ac:dyDescent="0.2">
      <c r="E53" s="12"/>
      <c r="F53" s="12"/>
      <c r="H53" s="9"/>
      <c r="I53" s="9"/>
      <c r="J53" s="9"/>
      <c r="K53" s="10"/>
      <c r="L53" s="10"/>
      <c r="M53" s="10"/>
      <c r="N53" s="11"/>
      <c r="O53" s="9"/>
      <c r="P53" s="9"/>
      <c r="Q53" s="9"/>
      <c r="R53" s="10"/>
      <c r="S53" s="10"/>
    </row>
    <row r="54" spans="5:19" x14ac:dyDescent="0.2">
      <c r="E54" s="12"/>
      <c r="F54" s="12"/>
      <c r="H54" s="9"/>
      <c r="I54" s="9"/>
      <c r="J54" s="9"/>
      <c r="K54" s="10"/>
      <c r="L54" s="10"/>
      <c r="M54" s="10"/>
      <c r="N54" s="11"/>
      <c r="O54" s="9"/>
      <c r="P54" s="9"/>
      <c r="Q54" s="9"/>
      <c r="R54" s="10"/>
      <c r="S54" s="10"/>
    </row>
    <row r="55" spans="5:19" x14ac:dyDescent="0.2">
      <c r="E55" s="12"/>
      <c r="F55" s="12"/>
      <c r="H55" s="9"/>
      <c r="I55" s="9"/>
      <c r="J55" s="9"/>
      <c r="K55" s="10"/>
      <c r="L55" s="10"/>
      <c r="M55" s="10"/>
      <c r="N55" s="11"/>
      <c r="O55" s="9"/>
      <c r="P55" s="9"/>
      <c r="Q55" s="9"/>
      <c r="R55" s="10"/>
      <c r="S55" s="10"/>
    </row>
    <row r="56" spans="5:19" x14ac:dyDescent="0.2">
      <c r="E56" s="12"/>
      <c r="F56" s="12"/>
      <c r="H56" s="9"/>
      <c r="I56" s="9"/>
      <c r="J56" s="9"/>
      <c r="K56" s="10"/>
      <c r="L56" s="10"/>
      <c r="M56" s="10"/>
      <c r="N56" s="11"/>
      <c r="O56" s="9"/>
      <c r="P56" s="9"/>
      <c r="Q56" s="9"/>
      <c r="R56" s="10"/>
      <c r="S56" s="10"/>
    </row>
    <row r="57" spans="5:19" x14ac:dyDescent="0.2">
      <c r="E57" s="12"/>
      <c r="F57" s="12"/>
      <c r="H57" s="9"/>
      <c r="I57" s="9"/>
      <c r="J57" s="9"/>
      <c r="K57" s="10"/>
      <c r="L57" s="10"/>
      <c r="M57" s="10"/>
      <c r="N57" s="11"/>
      <c r="O57" s="9"/>
      <c r="P57" s="9"/>
      <c r="Q57" s="9"/>
      <c r="R57" s="10"/>
      <c r="S57" s="10"/>
    </row>
    <row r="58" spans="5:19" x14ac:dyDescent="0.2">
      <c r="E58" s="12"/>
      <c r="F58" s="12"/>
      <c r="H58" s="9"/>
      <c r="I58" s="9"/>
      <c r="J58" s="9"/>
      <c r="K58" s="10"/>
      <c r="L58" s="10"/>
      <c r="M58" s="10"/>
      <c r="N58" s="11"/>
      <c r="O58" s="9"/>
      <c r="P58" s="9"/>
      <c r="Q58" s="9"/>
      <c r="R58" s="10"/>
      <c r="S58" s="10"/>
    </row>
    <row r="59" spans="5:19" x14ac:dyDescent="0.2">
      <c r="E59" s="12"/>
      <c r="F59" s="12"/>
      <c r="H59" s="9"/>
      <c r="I59" s="9"/>
      <c r="J59" s="9"/>
      <c r="K59" s="10"/>
      <c r="L59" s="10"/>
      <c r="M59" s="10"/>
      <c r="N59" s="11"/>
      <c r="O59" s="9"/>
      <c r="P59" s="9"/>
      <c r="Q59" s="9"/>
      <c r="R59" s="10"/>
      <c r="S59" s="10"/>
    </row>
    <row r="60" spans="5:19" x14ac:dyDescent="0.2">
      <c r="E60" s="12"/>
      <c r="F60" s="12"/>
      <c r="H60" s="9"/>
      <c r="I60" s="9"/>
      <c r="J60" s="9"/>
      <c r="K60" s="10"/>
      <c r="L60" s="10"/>
      <c r="M60" s="10"/>
      <c r="N60" s="11"/>
      <c r="O60" s="9"/>
      <c r="P60" s="9"/>
      <c r="Q60" s="9"/>
      <c r="R60" s="10"/>
      <c r="S60" s="10"/>
    </row>
    <row r="61" spans="5:19" x14ac:dyDescent="0.2">
      <c r="E61" s="12"/>
      <c r="F61" s="12"/>
      <c r="H61" s="9"/>
      <c r="I61" s="9"/>
      <c r="J61" s="9"/>
      <c r="K61" s="10"/>
      <c r="L61" s="10"/>
      <c r="M61" s="10"/>
      <c r="N61" s="11"/>
      <c r="O61" s="9"/>
      <c r="P61" s="9"/>
      <c r="Q61" s="9"/>
      <c r="R61" s="10"/>
      <c r="S61" s="10"/>
    </row>
    <row r="62" spans="5:19" x14ac:dyDescent="0.2">
      <c r="E62" s="12"/>
      <c r="F62" s="12"/>
      <c r="H62" s="9"/>
      <c r="I62" s="9"/>
      <c r="J62" s="9"/>
      <c r="K62" s="10"/>
      <c r="L62" s="10"/>
      <c r="M62" s="10"/>
      <c r="N62" s="11"/>
      <c r="O62" s="9"/>
      <c r="P62" s="9"/>
      <c r="Q62" s="9"/>
      <c r="R62" s="10"/>
      <c r="S62" s="10"/>
    </row>
    <row r="63" spans="5:19" x14ac:dyDescent="0.2">
      <c r="E63" s="12"/>
      <c r="F63" s="12"/>
      <c r="H63" s="9"/>
      <c r="I63" s="9"/>
      <c r="J63" s="9"/>
      <c r="K63" s="10"/>
      <c r="L63" s="10"/>
      <c r="M63" s="10"/>
      <c r="N63" s="11"/>
      <c r="O63" s="9"/>
      <c r="P63" s="9"/>
      <c r="Q63" s="9"/>
      <c r="R63" s="10"/>
      <c r="S63" s="10"/>
    </row>
    <row r="64" spans="5:19" x14ac:dyDescent="0.2">
      <c r="E64" s="12"/>
      <c r="F64" s="12"/>
      <c r="H64" s="9"/>
      <c r="I64" s="9"/>
      <c r="J64" s="9"/>
      <c r="K64" s="10"/>
      <c r="L64" s="10"/>
      <c r="M64" s="10"/>
      <c r="N64" s="11"/>
      <c r="O64" s="9"/>
      <c r="P64" s="9"/>
      <c r="Q64" s="9"/>
      <c r="R64" s="10"/>
      <c r="S64" s="10"/>
    </row>
    <row r="65" spans="5:19" x14ac:dyDescent="0.2">
      <c r="E65" s="12"/>
      <c r="F65" s="12"/>
      <c r="H65" s="9"/>
      <c r="I65" s="9"/>
      <c r="J65" s="9"/>
      <c r="K65" s="10"/>
      <c r="L65" s="10"/>
      <c r="M65" s="10"/>
      <c r="N65" s="11"/>
      <c r="O65" s="9"/>
      <c r="P65" s="9"/>
      <c r="Q65" s="9"/>
      <c r="R65" s="10"/>
      <c r="S65" s="10"/>
    </row>
    <row r="66" spans="5:19" x14ac:dyDescent="0.2">
      <c r="E66" s="12"/>
      <c r="F66" s="12"/>
      <c r="H66" s="9"/>
      <c r="I66" s="9"/>
      <c r="J66" s="9"/>
      <c r="K66" s="10"/>
      <c r="L66" s="10"/>
      <c r="M66" s="10"/>
      <c r="N66" s="11"/>
      <c r="O66" s="9"/>
      <c r="P66" s="9"/>
      <c r="Q66" s="9"/>
      <c r="R66" s="10"/>
      <c r="S66" s="10"/>
    </row>
    <row r="67" spans="5:19" x14ac:dyDescent="0.2">
      <c r="E67" s="12"/>
      <c r="F67" s="12"/>
      <c r="H67" s="9"/>
      <c r="I67" s="9"/>
      <c r="J67" s="9"/>
      <c r="K67" s="10"/>
      <c r="L67" s="10"/>
      <c r="M67" s="10"/>
      <c r="N67" s="11"/>
      <c r="O67" s="9"/>
      <c r="P67" s="9"/>
      <c r="Q67" s="9"/>
      <c r="R67" s="10"/>
      <c r="S67" s="10"/>
    </row>
    <row r="68" spans="5:19" x14ac:dyDescent="0.2">
      <c r="E68" s="12"/>
      <c r="F68" s="12"/>
      <c r="H68" s="9"/>
      <c r="I68" s="9"/>
      <c r="J68" s="9"/>
      <c r="K68" s="10"/>
      <c r="L68" s="10"/>
      <c r="M68" s="10"/>
      <c r="N68" s="11"/>
      <c r="O68" s="9"/>
      <c r="P68" s="9"/>
      <c r="Q68" s="9"/>
      <c r="R68" s="10"/>
      <c r="S68" s="10"/>
    </row>
    <row r="69" spans="5:19" x14ac:dyDescent="0.2">
      <c r="E69" s="12"/>
      <c r="F69" s="12"/>
      <c r="H69" s="9"/>
      <c r="I69" s="9"/>
      <c r="J69" s="9"/>
      <c r="K69" s="10"/>
      <c r="L69" s="10"/>
      <c r="M69" s="10"/>
      <c r="N69" s="11"/>
      <c r="O69" s="9"/>
      <c r="P69" s="9"/>
      <c r="Q69" s="9"/>
      <c r="R69" s="10"/>
      <c r="S69" s="10"/>
    </row>
    <row r="70" spans="5:19" x14ac:dyDescent="0.2">
      <c r="E70" s="12"/>
      <c r="F70" s="12"/>
      <c r="H70" s="9"/>
      <c r="I70" s="9"/>
      <c r="J70" s="9"/>
      <c r="K70" s="10"/>
      <c r="L70" s="10"/>
      <c r="M70" s="10"/>
      <c r="N70" s="11"/>
      <c r="O70" s="9"/>
      <c r="P70" s="9"/>
      <c r="Q70" s="9"/>
      <c r="R70" s="10"/>
      <c r="S70" s="10"/>
    </row>
    <row r="71" spans="5:19" x14ac:dyDescent="0.2">
      <c r="E71" s="12"/>
      <c r="F71" s="12"/>
      <c r="H71" s="9"/>
      <c r="I71" s="9"/>
      <c r="J71" s="9"/>
      <c r="K71" s="10"/>
      <c r="L71" s="10"/>
      <c r="M71" s="10"/>
      <c r="N71" s="11"/>
      <c r="O71" s="9"/>
      <c r="P71" s="9"/>
      <c r="Q71" s="9"/>
      <c r="R71" s="10"/>
      <c r="S71" s="10"/>
    </row>
    <row r="72" spans="5:19" x14ac:dyDescent="0.2">
      <c r="E72" s="12"/>
      <c r="F72" s="12"/>
      <c r="H72" s="9"/>
      <c r="I72" s="9"/>
      <c r="J72" s="9"/>
      <c r="K72" s="10"/>
      <c r="L72" s="10"/>
      <c r="M72" s="10"/>
      <c r="N72" s="11"/>
      <c r="O72" s="9"/>
      <c r="P72" s="9"/>
      <c r="Q72" s="9"/>
      <c r="R72" s="10"/>
      <c r="S72" s="10"/>
    </row>
    <row r="73" spans="5:19" x14ac:dyDescent="0.2">
      <c r="E73" s="12"/>
      <c r="F73" s="12"/>
      <c r="H73" s="9"/>
      <c r="I73" s="9"/>
      <c r="J73" s="9"/>
      <c r="K73" s="10"/>
      <c r="L73" s="10"/>
      <c r="M73" s="10"/>
      <c r="N73" s="11"/>
      <c r="O73" s="9"/>
      <c r="P73" s="9"/>
      <c r="Q73" s="9"/>
      <c r="R73" s="10"/>
      <c r="S73" s="10"/>
    </row>
    <row r="74" spans="5:19" x14ac:dyDescent="0.2">
      <c r="E74" s="12"/>
      <c r="F74" s="12"/>
      <c r="H74" s="9"/>
      <c r="I74" s="9"/>
      <c r="J74" s="9"/>
      <c r="K74" s="10"/>
      <c r="L74" s="10"/>
      <c r="M74" s="10"/>
      <c r="N74" s="11"/>
      <c r="O74" s="9"/>
      <c r="P74" s="9"/>
      <c r="Q74" s="9"/>
      <c r="R74" s="10"/>
      <c r="S74" s="10"/>
    </row>
    <row r="75" spans="5:19" x14ac:dyDescent="0.2">
      <c r="E75" s="12"/>
      <c r="F75" s="12"/>
      <c r="H75" s="9"/>
      <c r="I75" s="9"/>
      <c r="J75" s="9"/>
      <c r="K75" s="10"/>
      <c r="L75" s="10"/>
      <c r="M75" s="10"/>
      <c r="N75" s="11"/>
      <c r="O75" s="9"/>
      <c r="P75" s="9"/>
      <c r="Q75" s="9"/>
      <c r="R75" s="10"/>
      <c r="S75" s="10"/>
    </row>
    <row r="76" spans="5:19" x14ac:dyDescent="0.2">
      <c r="E76" s="12"/>
      <c r="F76" s="12"/>
      <c r="H76" s="9"/>
      <c r="I76" s="9"/>
      <c r="J76" s="9"/>
      <c r="K76" s="10"/>
      <c r="L76" s="10"/>
      <c r="M76" s="10"/>
      <c r="N76" s="11"/>
      <c r="O76" s="9"/>
      <c r="P76" s="9"/>
      <c r="Q76" s="9"/>
      <c r="R76" s="10"/>
      <c r="S76" s="10"/>
    </row>
    <row r="77" spans="5:19" x14ac:dyDescent="0.2">
      <c r="E77" s="12"/>
      <c r="F77" s="12"/>
      <c r="H77" s="9"/>
      <c r="I77" s="9"/>
      <c r="J77" s="9"/>
      <c r="K77" s="10"/>
      <c r="L77" s="10"/>
      <c r="M77" s="10"/>
      <c r="N77" s="11"/>
      <c r="O77" s="9"/>
      <c r="P77" s="9"/>
      <c r="Q77" s="9"/>
      <c r="R77" s="10"/>
      <c r="S77" s="10"/>
    </row>
    <row r="78" spans="5:19" x14ac:dyDescent="0.2">
      <c r="E78" s="12"/>
      <c r="F78" s="12"/>
      <c r="H78" s="9"/>
      <c r="I78" s="9"/>
      <c r="J78" s="9"/>
      <c r="K78" s="10"/>
      <c r="L78" s="10"/>
      <c r="M78" s="10"/>
      <c r="N78" s="11"/>
      <c r="O78" s="9"/>
      <c r="P78" s="9"/>
      <c r="Q78" s="9"/>
      <c r="R78" s="10"/>
      <c r="S78" s="10"/>
    </row>
    <row r="79" spans="5:19" x14ac:dyDescent="0.2">
      <c r="E79" s="12"/>
      <c r="F79" s="12"/>
      <c r="H79" s="9"/>
      <c r="I79" s="9"/>
      <c r="J79" s="9"/>
      <c r="K79" s="10"/>
      <c r="L79" s="10"/>
      <c r="M79" s="10"/>
      <c r="N79" s="11"/>
      <c r="O79" s="9"/>
      <c r="P79" s="9"/>
      <c r="Q79" s="9"/>
      <c r="R79" s="10"/>
      <c r="S79" s="10"/>
    </row>
    <row r="80" spans="5:19" x14ac:dyDescent="0.2">
      <c r="E80" s="12"/>
      <c r="F80" s="12"/>
      <c r="H80" s="9"/>
      <c r="I80" s="9"/>
      <c r="J80" s="9"/>
      <c r="K80" s="10"/>
      <c r="L80" s="10"/>
      <c r="M80" s="10"/>
      <c r="N80" s="11"/>
      <c r="O80" s="9"/>
      <c r="P80" s="9"/>
      <c r="Q80" s="9"/>
      <c r="R80" s="10"/>
      <c r="S80" s="10"/>
    </row>
    <row r="81" spans="5:19" x14ac:dyDescent="0.2">
      <c r="E81" s="12"/>
      <c r="F81" s="12"/>
      <c r="H81" s="9"/>
      <c r="I81" s="9"/>
      <c r="J81" s="9"/>
      <c r="K81" s="10"/>
      <c r="L81" s="10"/>
      <c r="M81" s="10"/>
      <c r="N81" s="11"/>
      <c r="O81" s="9"/>
      <c r="P81" s="9"/>
      <c r="Q81" s="9"/>
      <c r="R81" s="10"/>
      <c r="S81" s="10"/>
    </row>
    <row r="82" spans="5:19" x14ac:dyDescent="0.2">
      <c r="E82" s="12"/>
      <c r="F82" s="12"/>
      <c r="H82" s="9"/>
      <c r="I82" s="9"/>
      <c r="J82" s="9"/>
      <c r="K82" s="10"/>
      <c r="L82" s="10"/>
      <c r="M82" s="10"/>
      <c r="N82" s="11"/>
      <c r="O82" s="9"/>
      <c r="P82" s="9"/>
      <c r="Q82" s="9"/>
      <c r="R82" s="10"/>
      <c r="S82" s="10"/>
    </row>
    <row r="83" spans="5:19" x14ac:dyDescent="0.2">
      <c r="E83" s="12"/>
      <c r="F83" s="12"/>
      <c r="H83" s="9"/>
      <c r="I83" s="9"/>
      <c r="J83" s="9"/>
      <c r="K83" s="10"/>
      <c r="L83" s="10"/>
      <c r="M83" s="10"/>
      <c r="N83" s="11"/>
      <c r="O83" s="9"/>
      <c r="P83" s="9"/>
      <c r="Q83" s="9"/>
      <c r="R83" s="10"/>
      <c r="S83" s="10"/>
    </row>
    <row r="84" spans="5:19" x14ac:dyDescent="0.2">
      <c r="E84" s="12"/>
      <c r="F84" s="12"/>
      <c r="H84" s="9"/>
      <c r="I84" s="9"/>
      <c r="J84" s="9"/>
      <c r="K84" s="10"/>
      <c r="L84" s="10"/>
      <c r="M84" s="10"/>
      <c r="N84" s="11"/>
      <c r="O84" s="9"/>
      <c r="P84" s="9"/>
      <c r="Q84" s="9"/>
      <c r="R84" s="10"/>
      <c r="S84" s="10"/>
    </row>
    <row r="85" spans="5:19" x14ac:dyDescent="0.2">
      <c r="E85" s="12"/>
      <c r="F85" s="12"/>
      <c r="H85" s="9"/>
      <c r="I85" s="9"/>
      <c r="J85" s="9"/>
      <c r="K85" s="10"/>
      <c r="L85" s="10"/>
      <c r="M85" s="10"/>
      <c r="N85" s="11"/>
      <c r="O85" s="9"/>
      <c r="P85" s="9"/>
      <c r="Q85" s="9"/>
      <c r="R85" s="10"/>
      <c r="S85" s="10"/>
    </row>
    <row r="86" spans="5:19" x14ac:dyDescent="0.2">
      <c r="E86" s="12"/>
      <c r="F86" s="12"/>
      <c r="H86" s="9"/>
      <c r="I86" s="9"/>
      <c r="J86" s="9"/>
      <c r="K86" s="10"/>
      <c r="L86" s="10"/>
      <c r="M86" s="10"/>
      <c r="N86" s="11"/>
      <c r="O86" s="9"/>
      <c r="P86" s="9"/>
      <c r="Q86" s="9"/>
      <c r="R86" s="10"/>
      <c r="S86" s="10"/>
    </row>
    <row r="87" spans="5:19" x14ac:dyDescent="0.2">
      <c r="E87" s="12"/>
      <c r="F87" s="12"/>
      <c r="H87" s="9"/>
      <c r="I87" s="9"/>
      <c r="J87" s="9"/>
      <c r="K87" s="10"/>
      <c r="L87" s="10"/>
      <c r="M87" s="10"/>
      <c r="N87" s="11"/>
      <c r="O87" s="9"/>
      <c r="P87" s="9"/>
      <c r="Q87" s="9"/>
      <c r="R87" s="10"/>
      <c r="S87" s="10"/>
    </row>
    <row r="88" spans="5:19" x14ac:dyDescent="0.2">
      <c r="E88" s="12"/>
      <c r="F88" s="12"/>
      <c r="H88" s="9"/>
      <c r="I88" s="9"/>
      <c r="J88" s="9"/>
      <c r="K88" s="10"/>
      <c r="L88" s="10"/>
      <c r="M88" s="10"/>
      <c r="N88" s="11"/>
      <c r="O88" s="9"/>
      <c r="P88" s="9"/>
      <c r="Q88" s="9"/>
      <c r="R88" s="10"/>
      <c r="S88" s="10"/>
    </row>
    <row r="89" spans="5:19" x14ac:dyDescent="0.2">
      <c r="E89" s="12"/>
      <c r="F89" s="12"/>
      <c r="H89" s="9"/>
      <c r="I89" s="9"/>
      <c r="J89" s="9"/>
      <c r="K89" s="10"/>
      <c r="L89" s="10"/>
      <c r="M89" s="10"/>
      <c r="N89" s="11"/>
      <c r="O89" s="9"/>
      <c r="P89" s="9"/>
      <c r="Q89" s="9"/>
      <c r="R89" s="10"/>
      <c r="S89" s="10"/>
    </row>
    <row r="90" spans="5:19" x14ac:dyDescent="0.2">
      <c r="E90" s="12"/>
      <c r="F90" s="12"/>
      <c r="H90" s="9"/>
      <c r="I90" s="9"/>
      <c r="J90" s="9"/>
      <c r="K90" s="10"/>
      <c r="L90" s="10"/>
      <c r="M90" s="10"/>
      <c r="N90" s="11"/>
      <c r="O90" s="9"/>
      <c r="P90" s="9"/>
      <c r="Q90" s="9"/>
      <c r="R90" s="10"/>
      <c r="S90" s="10"/>
    </row>
    <row r="91" spans="5:19" x14ac:dyDescent="0.2">
      <c r="E91" s="12"/>
      <c r="F91" s="12"/>
      <c r="H91" s="9"/>
      <c r="I91" s="9"/>
      <c r="J91" s="9"/>
      <c r="K91" s="10"/>
      <c r="L91" s="10"/>
      <c r="M91" s="10"/>
      <c r="N91" s="11"/>
      <c r="O91" s="9"/>
      <c r="P91" s="9"/>
      <c r="Q91" s="9"/>
      <c r="R91" s="10"/>
      <c r="S91" s="10"/>
    </row>
    <row r="92" spans="5:19" x14ac:dyDescent="0.2">
      <c r="E92" s="12"/>
      <c r="F92" s="12"/>
      <c r="H92" s="9"/>
      <c r="I92" s="9"/>
      <c r="J92" s="9"/>
      <c r="K92" s="10"/>
      <c r="L92" s="10"/>
      <c r="M92" s="10"/>
      <c r="N92" s="11"/>
      <c r="O92" s="9"/>
      <c r="P92" s="9"/>
      <c r="Q92" s="9"/>
      <c r="R92" s="10"/>
      <c r="S92" s="10"/>
    </row>
    <row r="93" spans="5:19" x14ac:dyDescent="0.2">
      <c r="E93" s="12"/>
      <c r="F93" s="12"/>
      <c r="H93" s="9"/>
      <c r="I93" s="9"/>
      <c r="J93" s="9"/>
      <c r="K93" s="10"/>
      <c r="L93" s="10"/>
      <c r="M93" s="10"/>
      <c r="N93" s="11"/>
      <c r="O93" s="9"/>
      <c r="P93" s="9"/>
      <c r="Q93" s="9"/>
      <c r="R93" s="10"/>
      <c r="S93" s="10"/>
    </row>
    <row r="94" spans="5:19" x14ac:dyDescent="0.2">
      <c r="E94" s="12"/>
      <c r="F94" s="12"/>
      <c r="H94" s="9"/>
      <c r="I94" s="9"/>
      <c r="J94" s="9"/>
      <c r="K94" s="10"/>
      <c r="L94" s="10"/>
      <c r="M94" s="10"/>
      <c r="N94" s="11"/>
      <c r="O94" s="9"/>
      <c r="P94" s="9"/>
      <c r="Q94" s="9"/>
      <c r="R94" s="10"/>
      <c r="S94" s="10"/>
    </row>
    <row r="95" spans="5:19" x14ac:dyDescent="0.2">
      <c r="E95" s="12"/>
      <c r="F95" s="12"/>
      <c r="H95" s="9"/>
      <c r="I95" s="9"/>
      <c r="J95" s="9"/>
      <c r="K95" s="10"/>
      <c r="L95" s="10"/>
      <c r="M95" s="10"/>
      <c r="N95" s="11"/>
      <c r="O95" s="9"/>
      <c r="P95" s="9"/>
      <c r="Q95" s="9"/>
      <c r="R95" s="10"/>
      <c r="S95" s="10"/>
    </row>
    <row r="96" spans="5:19" x14ac:dyDescent="0.2">
      <c r="E96" s="12"/>
      <c r="F96" s="12"/>
      <c r="H96" s="9"/>
      <c r="I96" s="9"/>
      <c r="J96" s="9"/>
      <c r="K96" s="10"/>
      <c r="L96" s="10"/>
      <c r="M96" s="10"/>
      <c r="N96" s="11"/>
      <c r="O96" s="9"/>
      <c r="P96" s="9"/>
      <c r="Q96" s="9"/>
      <c r="R96" s="10"/>
      <c r="S96" s="10"/>
    </row>
    <row r="97" spans="5:19" x14ac:dyDescent="0.2">
      <c r="E97" s="12"/>
      <c r="F97" s="12"/>
      <c r="H97" s="9"/>
      <c r="I97" s="9"/>
      <c r="J97" s="9"/>
      <c r="K97" s="10"/>
      <c r="L97" s="10"/>
      <c r="M97" s="10"/>
      <c r="N97" s="11"/>
      <c r="O97" s="9"/>
      <c r="P97" s="9"/>
      <c r="Q97" s="9"/>
      <c r="R97" s="10"/>
      <c r="S97" s="10"/>
    </row>
    <row r="98" spans="5:19" x14ac:dyDescent="0.2">
      <c r="E98" s="12"/>
      <c r="F98" s="12"/>
      <c r="H98" s="9"/>
      <c r="I98" s="9"/>
      <c r="J98" s="9"/>
      <c r="K98" s="10"/>
      <c r="L98" s="10"/>
      <c r="M98" s="10"/>
      <c r="N98" s="11"/>
      <c r="O98" s="9"/>
      <c r="P98" s="9"/>
      <c r="Q98" s="9"/>
      <c r="R98" s="10"/>
      <c r="S98" s="10"/>
    </row>
    <row r="99" spans="5:19" x14ac:dyDescent="0.2">
      <c r="E99" s="12"/>
      <c r="F99" s="12"/>
      <c r="H99" s="9"/>
      <c r="I99" s="9"/>
      <c r="J99" s="9"/>
      <c r="K99" s="10"/>
      <c r="L99" s="10"/>
      <c r="M99" s="10"/>
      <c r="N99" s="11"/>
      <c r="O99" s="9"/>
      <c r="P99" s="9"/>
      <c r="Q99" s="9"/>
      <c r="R99" s="10"/>
      <c r="S99" s="10"/>
    </row>
    <row r="100" spans="5:19" x14ac:dyDescent="0.2">
      <c r="E100" s="12"/>
      <c r="F100" s="12"/>
      <c r="H100" s="9"/>
      <c r="I100" s="9"/>
      <c r="J100" s="9"/>
      <c r="K100" s="10"/>
      <c r="L100" s="10"/>
      <c r="M100" s="10"/>
      <c r="N100" s="11"/>
      <c r="O100" s="9"/>
      <c r="P100" s="9"/>
      <c r="Q100" s="9"/>
      <c r="R100" s="10"/>
      <c r="S100" s="10"/>
    </row>
    <row r="101" spans="5:19" x14ac:dyDescent="0.2">
      <c r="E101" s="12"/>
      <c r="F101" s="12"/>
      <c r="H101" s="9"/>
      <c r="I101" s="9"/>
      <c r="J101" s="9"/>
      <c r="K101" s="10"/>
      <c r="L101" s="10"/>
      <c r="M101" s="10"/>
      <c r="N101" s="11"/>
      <c r="O101" s="9"/>
      <c r="P101" s="9"/>
      <c r="Q101" s="9"/>
      <c r="R101" s="10"/>
      <c r="S101" s="10"/>
    </row>
    <row r="102" spans="5:19" x14ac:dyDescent="0.2">
      <c r="E102" s="12"/>
      <c r="F102" s="12"/>
      <c r="H102" s="9"/>
      <c r="I102" s="9"/>
      <c r="J102" s="9"/>
      <c r="K102" s="10"/>
      <c r="L102" s="10"/>
      <c r="M102" s="10"/>
      <c r="N102" s="11"/>
      <c r="O102" s="9"/>
      <c r="P102" s="9"/>
      <c r="Q102" s="9"/>
      <c r="R102" s="10"/>
      <c r="S102" s="10"/>
    </row>
  </sheetData>
  <mergeCells count="23">
    <mergeCell ref="B24:J24"/>
    <mergeCell ref="H10:H11"/>
    <mergeCell ref="B12:B21"/>
    <mergeCell ref="C12:C21"/>
    <mergeCell ref="D16:D21"/>
    <mergeCell ref="D14:D15"/>
    <mergeCell ref="D12:D13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78740157480314965" right="0.39370078740157483" top="0.78740157480314965" bottom="0.39370078740157483" header="0.31496062992125984" footer="0.31496062992125984"/>
  <pageSetup paperSize="14" scale="48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0" sqref="D20"/>
    </sheetView>
  </sheetViews>
  <sheetFormatPr baseColWidth="10" defaultRowHeight="14.25" x14ac:dyDescent="0.2"/>
  <cols>
    <col min="3" max="3" width="0" hidden="1" customWidth="1"/>
    <col min="4" max="4" width="12.375" bestFit="1" customWidth="1"/>
  </cols>
  <sheetData>
    <row r="1" spans="1:4" x14ac:dyDescent="0.2">
      <c r="A1" s="97" t="s">
        <v>18</v>
      </c>
      <c r="B1" s="97" t="s">
        <v>46</v>
      </c>
      <c r="C1" s="97"/>
      <c r="D1" s="97" t="s">
        <v>47</v>
      </c>
    </row>
    <row r="2" spans="1:4" ht="15" x14ac:dyDescent="0.2">
      <c r="A2" s="169" t="s">
        <v>44</v>
      </c>
      <c r="B2" s="169" t="s">
        <v>41</v>
      </c>
      <c r="C2" s="92">
        <v>130365</v>
      </c>
      <c r="D2" s="170">
        <f>SUM(C2:C3)</f>
        <v>179265</v>
      </c>
    </row>
    <row r="3" spans="1:4" ht="15" x14ac:dyDescent="0.2">
      <c r="A3" s="169"/>
      <c r="B3" s="169"/>
      <c r="C3" s="92">
        <v>48900</v>
      </c>
      <c r="D3" s="170"/>
    </row>
    <row r="4" spans="1:4" ht="15" x14ac:dyDescent="0.2">
      <c r="A4" s="169"/>
      <c r="B4" s="169" t="s">
        <v>42</v>
      </c>
      <c r="C4" s="92">
        <v>725994.27500000002</v>
      </c>
      <c r="D4" s="170">
        <f>SUM(C4:C5)</f>
        <v>967908.27300000004</v>
      </c>
    </row>
    <row r="5" spans="1:4" ht="15" x14ac:dyDescent="0.2">
      <c r="A5" s="169"/>
      <c r="B5" s="169"/>
      <c r="C5" s="92">
        <v>241913.99799999999</v>
      </c>
      <c r="D5" s="170"/>
    </row>
    <row r="6" spans="1:4" ht="15" x14ac:dyDescent="0.2">
      <c r="A6" s="169"/>
      <c r="B6" s="169" t="s">
        <v>43</v>
      </c>
      <c r="C6" s="92">
        <v>70740</v>
      </c>
      <c r="D6" s="170">
        <f>SUM(C6:C11)</f>
        <v>115440</v>
      </c>
    </row>
    <row r="7" spans="1:4" ht="15" x14ac:dyDescent="0.2">
      <c r="A7" s="169"/>
      <c r="B7" s="169"/>
      <c r="C7" s="92">
        <v>0</v>
      </c>
      <c r="D7" s="170"/>
    </row>
    <row r="8" spans="1:4" ht="15" x14ac:dyDescent="0.2">
      <c r="A8" s="169"/>
      <c r="B8" s="169"/>
      <c r="C8" s="92">
        <v>14100</v>
      </c>
      <c r="D8" s="170"/>
    </row>
    <row r="9" spans="1:4" ht="15" x14ac:dyDescent="0.2">
      <c r="A9" s="169"/>
      <c r="B9" s="169"/>
      <c r="C9" s="92">
        <v>10800</v>
      </c>
      <c r="D9" s="170"/>
    </row>
    <row r="10" spans="1:4" ht="15" x14ac:dyDescent="0.2">
      <c r="A10" s="169"/>
      <c r="B10" s="169"/>
      <c r="C10" s="92">
        <v>19800</v>
      </c>
      <c r="D10" s="170"/>
    </row>
    <row r="11" spans="1:4" ht="15" x14ac:dyDescent="0.2">
      <c r="A11" s="169"/>
      <c r="B11" s="169"/>
      <c r="C11" s="92">
        <v>0</v>
      </c>
      <c r="D11" s="170"/>
    </row>
    <row r="12" spans="1:4" x14ac:dyDescent="0.2">
      <c r="D12" s="98">
        <f>SUM(D2:D11)</f>
        <v>1262613.273</v>
      </c>
    </row>
    <row r="15" spans="1:4" ht="15" thickBot="1" x14ac:dyDescent="0.25"/>
    <row r="16" spans="1:4" ht="15" thickBot="1" x14ac:dyDescent="0.25">
      <c r="D16" s="99">
        <v>8693</v>
      </c>
    </row>
    <row r="17" spans="4:4" ht="15" thickBot="1" x14ac:dyDescent="0.25">
      <c r="D17" s="100">
        <v>15704</v>
      </c>
    </row>
    <row r="18" spans="4:4" ht="15" thickBot="1" x14ac:dyDescent="0.25">
      <c r="D18" s="100">
        <v>11023</v>
      </c>
    </row>
    <row r="19" spans="4:4" x14ac:dyDescent="0.2">
      <c r="D19">
        <f>SUM(D16:D18)</f>
        <v>35420</v>
      </c>
    </row>
  </sheetData>
  <mergeCells count="7">
    <mergeCell ref="A2:A11"/>
    <mergeCell ref="B2:B3"/>
    <mergeCell ref="B4:B5"/>
    <mergeCell ref="B6:B11"/>
    <mergeCell ref="D2:D3"/>
    <mergeCell ref="D4:D5"/>
    <mergeCell ref="D6:D11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Hoja1</vt:lpstr>
      <vt:lpstr>'2020'!Área_de_impresión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2020-11-13T21:05:15Z</cp:lastPrinted>
  <dcterms:created xsi:type="dcterms:W3CDTF">2008-07-08T21:30:46Z</dcterms:created>
  <dcterms:modified xsi:type="dcterms:W3CDTF">2020-12-10T15:28:59Z</dcterms:modified>
</cp:coreProperties>
</file>