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6" i="9" l="1"/>
  <c r="N46" i="9"/>
  <c r="L47" i="9"/>
  <c r="N47" i="9"/>
  <c r="L12" i="9"/>
  <c r="N12" i="9"/>
  <c r="L13" i="9"/>
  <c r="N13" i="9"/>
  <c r="L14" i="9"/>
  <c r="N14" i="9"/>
  <c r="N16" i="9"/>
  <c r="L17" i="9"/>
  <c r="N17" i="9"/>
  <c r="N18" i="9"/>
  <c r="N19" i="9"/>
  <c r="L20" i="9"/>
  <c r="N20" i="9"/>
  <c r="L21" i="9"/>
  <c r="N21" i="9"/>
  <c r="N22" i="9"/>
  <c r="L23" i="9"/>
  <c r="N23" i="9"/>
  <c r="L24" i="9"/>
  <c r="N24" i="9"/>
  <c r="L25" i="9"/>
  <c r="N25" i="9"/>
  <c r="L27" i="9"/>
  <c r="N27" i="9"/>
  <c r="L28" i="9"/>
  <c r="N28" i="9"/>
  <c r="L29" i="9"/>
  <c r="N29" i="9"/>
  <c r="N30" i="9"/>
  <c r="N31" i="9"/>
  <c r="N32" i="9"/>
  <c r="L33" i="9"/>
  <c r="N33" i="9"/>
  <c r="L34" i="9"/>
  <c r="N34" i="9"/>
  <c r="N35" i="9"/>
  <c r="N36" i="9"/>
  <c r="L37" i="9"/>
  <c r="N37" i="9"/>
  <c r="N38" i="9"/>
  <c r="N39" i="9"/>
  <c r="N40" i="9"/>
  <c r="L41" i="9"/>
  <c r="N41" i="9"/>
  <c r="L42" i="9"/>
  <c r="N42" i="9"/>
  <c r="L43" i="9"/>
  <c r="N43" i="9"/>
  <c r="N44" i="9"/>
  <c r="N49" i="9"/>
  <c r="N50" i="9"/>
  <c r="L51" i="9"/>
  <c r="N51" i="9"/>
  <c r="N52" i="9"/>
  <c r="L54" i="9"/>
  <c r="N54" i="9"/>
  <c r="L56" i="9"/>
  <c r="N56" i="9"/>
  <c r="L57" i="9"/>
  <c r="N57" i="9"/>
  <c r="R58" i="9"/>
  <c r="Q58" i="9"/>
  <c r="P58" i="9"/>
  <c r="M12" i="9"/>
  <c r="M13" i="9"/>
  <c r="M14" i="9"/>
  <c r="M16" i="9"/>
  <c r="M17" i="9"/>
  <c r="M18" i="9"/>
  <c r="M19" i="9"/>
  <c r="M20" i="9"/>
  <c r="M21" i="9"/>
  <c r="M22" i="9"/>
  <c r="M23" i="9"/>
  <c r="M24" i="9"/>
  <c r="M25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6" i="9"/>
  <c r="M47" i="9"/>
  <c r="M49" i="9"/>
  <c r="M50" i="9"/>
  <c r="M51" i="9"/>
  <c r="M52" i="9"/>
  <c r="M54" i="9"/>
  <c r="M56" i="9"/>
  <c r="M57" i="9"/>
  <c r="M58" i="9"/>
  <c r="N58" i="9"/>
  <c r="S46" i="9"/>
  <c r="T46" i="9"/>
  <c r="L46" i="9"/>
  <c r="L16" i="9"/>
  <c r="L44" i="9"/>
  <c r="T58" i="9"/>
  <c r="S58" i="9"/>
  <c r="T54" i="9"/>
  <c r="S54" i="9"/>
  <c r="I13" i="9"/>
  <c r="I16" i="9"/>
  <c r="I18" i="9"/>
  <c r="I19" i="9"/>
  <c r="I22" i="9"/>
  <c r="I24" i="9"/>
  <c r="I25" i="9"/>
  <c r="I30" i="9"/>
  <c r="I31" i="9"/>
  <c r="I32" i="9"/>
  <c r="I33" i="9"/>
  <c r="I35" i="9"/>
  <c r="I36" i="9"/>
  <c r="I37" i="9"/>
  <c r="I38" i="9"/>
  <c r="I39" i="9"/>
  <c r="I40" i="9"/>
  <c r="I41" i="9"/>
  <c r="I42" i="9"/>
  <c r="I43" i="9"/>
  <c r="I44" i="9"/>
  <c r="I49" i="9"/>
  <c r="I50" i="9"/>
  <c r="I51" i="9"/>
  <c r="I52" i="9"/>
  <c r="I57" i="9"/>
  <c r="I56" i="9"/>
  <c r="I47" i="9"/>
  <c r="I34" i="9"/>
  <c r="I29" i="9"/>
  <c r="I28" i="9"/>
  <c r="I27" i="9"/>
  <c r="I23" i="9"/>
  <c r="I21" i="9"/>
  <c r="I20" i="9"/>
  <c r="I17" i="9"/>
  <c r="I14" i="9"/>
  <c r="I12" i="9"/>
  <c r="L19" i="9"/>
  <c r="L30" i="9"/>
  <c r="L31" i="9"/>
  <c r="L32" i="9"/>
  <c r="L36" i="9"/>
  <c r="L38" i="9"/>
  <c r="L39" i="9"/>
  <c r="L40" i="9"/>
  <c r="L49" i="9"/>
  <c r="L50" i="9"/>
  <c r="L52" i="9"/>
  <c r="T57" i="9"/>
  <c r="S57" i="9"/>
  <c r="T56" i="9"/>
  <c r="S56" i="9"/>
  <c r="T52" i="9"/>
  <c r="S52" i="9"/>
  <c r="T51" i="9"/>
  <c r="S51" i="9"/>
  <c r="T50" i="9"/>
  <c r="S50" i="9"/>
  <c r="T49" i="9"/>
  <c r="S49" i="9"/>
  <c r="T47" i="9"/>
  <c r="S47" i="9"/>
  <c r="T44" i="9"/>
  <c r="S44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L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5" i="9"/>
  <c r="S25" i="9"/>
  <c r="T24" i="9"/>
  <c r="S24" i="9"/>
  <c r="T23" i="9"/>
  <c r="S23" i="9"/>
  <c r="T22" i="9"/>
  <c r="S22" i="9"/>
  <c r="L22" i="9"/>
  <c r="T21" i="9"/>
  <c r="S21" i="9"/>
  <c r="T20" i="9"/>
  <c r="S20" i="9"/>
  <c r="T19" i="9"/>
  <c r="S19" i="9"/>
  <c r="T18" i="9"/>
  <c r="S18" i="9"/>
  <c r="L18" i="9"/>
  <c r="T17" i="9"/>
  <c r="S17" i="9"/>
  <c r="T16" i="9"/>
  <c r="S16" i="9"/>
  <c r="T14" i="9"/>
  <c r="S14" i="9"/>
  <c r="T13" i="9"/>
  <c r="S13" i="9"/>
  <c r="T12" i="9"/>
  <c r="S12" i="9"/>
</calcChain>
</file>

<file path=xl/sharedStrings.xml><?xml version="1.0" encoding="utf-8"?>
<sst xmlns="http://schemas.openxmlformats.org/spreadsheetml/2006/main" count="116" uniqueCount="102">
  <si>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</si>
  <si>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</si>
  <si>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</si>
  <si>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</si>
  <si>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</si>
  <si>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</si>
  <si>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</si>
  <si>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</si>
  <si>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</si>
  <si>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</si>
  <si>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</si>
  <si>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</si>
  <si>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</si>
  <si>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</si>
  <si>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</si>
  <si>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</si>
  <si>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</si>
  <si>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</si>
  <si>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</si>
  <si>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</si>
  <si>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</si>
  <si>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</si>
  <si>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</si>
  <si>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</si>
  <si>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</si>
  <si>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</si>
  <si>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</si>
  <si>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PLANEACIÓN</t>
  </si>
  <si>
    <t>Número de estrategias de implementación del acuerdo de presupuestos participativos y del decreto reglamentario implementadas y mantenidas.</t>
  </si>
  <si>
    <t>Número de actividades realizadas para el fortalecimiento del Consejo Territorial de Planeación.</t>
  </si>
  <si>
    <t>Número de estrategias implementadas y mantenidas  para la socialización del plan anti-corrupción y atención al ciudadano.</t>
  </si>
  <si>
    <t>Porcentaje de avance en la adecuación física y tecnológica del archivo de planos.</t>
  </si>
  <si>
    <t>Número de bases de datos del SISBEN actualizadas.</t>
  </si>
  <si>
    <t>Número de metodologías SISBEN 4 implementadas.</t>
  </si>
  <si>
    <t>Número de oficinas para el SISBEN readecuadas.</t>
  </si>
  <si>
    <t>Número de grupos de clasificación socioeconómico y estadístico fortalecidos.</t>
  </si>
  <si>
    <t>Número de base de datos de estratificación urbana y rural actualizada.</t>
  </si>
  <si>
    <t>Número de revisiones y socializaciones generales de la estratificación urbana y rural realizadas.</t>
  </si>
  <si>
    <t>Número de estrategias implementadas y mantenidas para fortalecer el Observatorio Metropolitano y ampliar su alcance.</t>
  </si>
  <si>
    <t>Número de rankings MI (Medición Integral) Ciudad creados.</t>
  </si>
  <si>
    <t>Número de investigaciones académicas apoyadas sobre temas urbanos de Bucaramanga que contribuyan a la comprensión de un problema público y a la formulación de políticas para solucionarlo.</t>
  </si>
  <si>
    <t>Porcentaje de la obras licenciadas por los curadores urbanos con control de obra.</t>
  </si>
  <si>
    <t>Porcentaje de obras sin licencia con visita de control de obra.</t>
  </si>
  <si>
    <t>Porcentaje de obras con visita de control de obra por queja o solicitud.</t>
  </si>
  <si>
    <t>Número de documentos guías elaborados para la aplicación de los elementos relevantes del POT.</t>
  </si>
  <si>
    <t>Número de plugs-in para el POT on-line desarrollados.</t>
  </si>
  <si>
    <t>Porcentaje de avance en la realización del estudio para aplicar la plusvalía en el municipio.</t>
  </si>
  <si>
    <t>Porcentaje de avance en la realización del estudio de estructuración zonal.</t>
  </si>
  <si>
    <t>Número de expedientes municipales actualizados.</t>
  </si>
  <si>
    <t>Número de listas indicativas de bienes de interés cultural actualizadas.</t>
  </si>
  <si>
    <t>Porcentaje de avance de la estructuración del Plan Integral Zonal - PIZ.</t>
  </si>
  <si>
    <t>Porcentaje de avance en la ejecución del Plan Integral Zonal - PIZ.</t>
  </si>
  <si>
    <t>Porcentaje de avance de la formulación del Plan Maestro de Espacio Público.</t>
  </si>
  <si>
    <t>Porcentaje de avance en la elaboración del documento guía que contenga la norma, lineamientos y procesos para la legalización de asentamientos.</t>
  </si>
  <si>
    <t>Porcentaje de avance en la elaboración del documento guía que contenga el proceso para obtener la titularidad del predio en barrios legalizados.</t>
  </si>
  <si>
    <t>Número de barrios legalizados con la revisión y asignación de nomenclaturas.</t>
  </si>
  <si>
    <t>Número de capítulos especiales implementados y mantenidos dentro del observatorio metropolitano para estudiar los territorios vulnerables y generar información sobre sus condiciones y problemáticas.</t>
  </si>
  <si>
    <t>Número de audiencias realizadas con representantes de las fuerzas vivas de la ciudad, la comunidad afectada y los medios de comunicación para dar a conocer y discutir la realidad de los territorios vulnerables.</t>
  </si>
  <si>
    <t>Número de Planes Maestros Conjuntos realizados para el desarrollo del Valle del Río de Oro en coordinación con el Área Metropolitana de Bucaramanga y el municipio de Girón.</t>
  </si>
  <si>
    <t>Número de subsidios del mínimo vital de agua mantenidos.</t>
  </si>
  <si>
    <t>Número de estudios de amenaza, vulnerabilidad y riesgo realizados.</t>
  </si>
  <si>
    <t>Número de estudios microzonificación sísmica realizados.</t>
  </si>
  <si>
    <t>Número de inventarios de edificaciones institucionales indispensables realizadas para evaluar la vulnerabilidad sísmica.</t>
  </si>
  <si>
    <t>Número de evaluaciones de la vulnerabilidad sísmica de las edificaciones institucionales indispensables realizadas.</t>
  </si>
  <si>
    <t>Número de ventanillas únicas del constructor fortalecidas y mantenidas.</t>
  </si>
  <si>
    <t>Número de sistemas de inspección, vigilancia y control - IVC de establecimientos comerciales, industriales y dotacionales fortalecidos y mantenidos.</t>
  </si>
  <si>
    <t>PRESUPUESTOS INCLUYENTES</t>
  </si>
  <si>
    <t>INSTITUCIONES DEMOCRÁTICAS DE BASE  FORTALECIDAS E INCLUYENTES</t>
  </si>
  <si>
    <t>GOBIERNO TRANSPARENTE</t>
  </si>
  <si>
    <t>ADMINISTRACIÓN ARTICULADA Y COHERENTE</t>
  </si>
  <si>
    <t>UNA CIUDAD VISIBLE QUE TOMA DECISIONES INTELIGENTES</t>
  </si>
  <si>
    <t>ORDENAMIENTO TERRITORIAL EN MARHA</t>
  </si>
  <si>
    <t>UNA CIUDAD QUE HACE Y EJECUTA PLANES</t>
  </si>
  <si>
    <t>TERRITORIOS VULNERABLES, TERRITORIOS VISIBLES</t>
  </si>
  <si>
    <t>TERRITORIOS METROPOLITANOS, PLANES CONJUNTOS</t>
  </si>
  <si>
    <t>CONSTRUYENDO MI HOGAR</t>
  </si>
  <si>
    <t>CONOCIMIENTO DEL RIESGO DEL DESASTRE</t>
  </si>
  <si>
    <t>INTERVENCIÓN SOCIAL DEL ESPACIO PÚBLICO</t>
  </si>
  <si>
    <t>MEJORAMIENTO DEL CLIMA DE NEGOCIOS</t>
  </si>
  <si>
    <t>GOBIERNO PARTICIPATIVO Y ABIERTO</t>
  </si>
  <si>
    <t>GOBIERNO LEGAL Y EFECTIVO</t>
  </si>
  <si>
    <t>GOBERNANZA URBANA</t>
  </si>
  <si>
    <t>HOGARES FELICES</t>
  </si>
  <si>
    <t>2 - INCLUSIÓN SOCIAL</t>
  </si>
  <si>
    <t>1 - GOBERNANZA DEMOCRÁTICA</t>
  </si>
  <si>
    <t>GESTIÓN DEL RIESGO</t>
  </si>
  <si>
    <t>3 - SOSTENIBILIDAD AMBIENTAL</t>
  </si>
  <si>
    <t>4 - CALIDAD DE VIDA</t>
  </si>
  <si>
    <t>RED DE ESPACIO PÚBLICO</t>
  </si>
  <si>
    <t>FORTALECIMIENTO EMPRESARIAL</t>
  </si>
  <si>
    <t>5 - PRODUCTIVIDAD Y GENERACIÓN DE OPORTUNIDADES</t>
  </si>
  <si>
    <t>Número de M2 de espacio público mejorados en el centro de la ciudad.</t>
  </si>
  <si>
    <t>Número de hectáreas para lotes urbanizables "20.000 Hogares felices".</t>
  </si>
  <si>
    <t>INTEGRACIÓN DE LOS PLANES INSTITUCIONALES Y ESTRATÉGICOS AL LOS PLANES DE ACCIÓN DEL MUNICIPIO DE BUCARAMANGA</t>
  </si>
  <si>
    <t>IDENTIFICACIÓN</t>
  </si>
  <si>
    <t>DIMENSIÓN MIPG</t>
  </si>
  <si>
    <t>Plan Anticorrupción y de Atención al Ciudadano</t>
  </si>
  <si>
    <t>GOBERNANZA DEMOCRÁTICA</t>
  </si>
  <si>
    <t>DIRECCIONAMIENTO ESTRATÉGICO Y PLANEACIÓN</t>
  </si>
  <si>
    <t>OBJETIVO: Mejorar los sistemas de comunicación e información, sosteniendo una comunicación fluida, eficiente e íntegra con los ciudadanos y las Instituciones Públicas y Privadas con el fin de minimizar el riesgo de corrupción. Por otra parte, se enuncian acciones para interactuar de manera cordial y amable con la ciudadanía para prestar un mejor servicio.</t>
  </si>
  <si>
    <t xml:space="preserve"> -</t>
  </si>
  <si>
    <t>2210987
2210158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</si>
</sst>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6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36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17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38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9" fontId="7" fillId="0" borderId="4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9" fontId="6" fillId="3" borderId="1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9" fontId="7" fillId="0" borderId="49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Border="1" applyAlignment="1">
      <alignment horizontal="center" vertical="center"/>
    </xf>
    <xf numFmtId="9" fontId="6" fillId="3" borderId="27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justify" vertical="center" wrapText="1"/>
    </xf>
    <xf numFmtId="164" fontId="6" fillId="3" borderId="17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9" fontId="7" fillId="3" borderId="17" xfId="0" applyNumberFormat="1" applyFont="1" applyFill="1" applyBorder="1" applyAlignment="1">
      <alignment horizontal="center" vertical="center"/>
    </xf>
    <xf numFmtId="9" fontId="6" fillId="3" borderId="19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7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 wrapText="1"/>
    </xf>
    <xf numFmtId="0" fontId="6" fillId="0" borderId="37" xfId="0" quotePrefix="1" applyFont="1" applyFill="1" applyBorder="1"/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justify" vertical="center" wrapText="1"/>
    </xf>
    <xf numFmtId="9" fontId="6" fillId="0" borderId="46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3" fillId="0" borderId="46" xfId="0" applyFont="1" applyFill="1" applyBorder="1" applyAlignment="1">
      <alignment horizontal="justify" vertical="center" wrapText="1"/>
    </xf>
    <xf numFmtId="0" fontId="6" fillId="0" borderId="52" xfId="0" applyFont="1" applyBorder="1" applyAlignment="1">
      <alignment horizontal="justify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9" fontId="7" fillId="0" borderId="58" xfId="0" applyNumberFormat="1" applyFont="1" applyBorder="1" applyAlignment="1">
      <alignment horizontal="center" vertical="center"/>
    </xf>
    <xf numFmtId="9" fontId="7" fillId="0" borderId="5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5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9" fontId="7" fillId="0" borderId="1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9" fontId="6" fillId="0" borderId="2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justify" vertical="center" wrapText="1"/>
    </xf>
    <xf numFmtId="164" fontId="6" fillId="0" borderId="35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9" fontId="7" fillId="0" borderId="18" xfId="0" applyNumberFormat="1" applyFont="1" applyBorder="1" applyAlignment="1">
      <alignment horizontal="center" vertical="center"/>
    </xf>
    <xf numFmtId="9" fontId="6" fillId="0" borderId="59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justify" vertical="center" wrapText="1"/>
    </xf>
    <xf numFmtId="0" fontId="3" fillId="0" borderId="35" xfId="0" applyFont="1" applyFill="1" applyBorder="1" applyAlignment="1">
      <alignment horizontal="justify" vertical="center" wrapText="1"/>
    </xf>
    <xf numFmtId="9" fontId="8" fillId="2" borderId="45" xfId="0" applyNumberFormat="1" applyFont="1" applyFill="1" applyBorder="1" applyAlignment="1">
      <alignment horizontal="center" vertical="center"/>
    </xf>
    <xf numFmtId="9" fontId="8" fillId="2" borderId="44" xfId="0" applyNumberFormat="1" applyFont="1" applyFill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3" fontId="8" fillId="2" borderId="46" xfId="0" applyNumberFormat="1" applyFont="1" applyFill="1" applyBorder="1" applyAlignment="1">
      <alignment horizontal="center" vertical="center"/>
    </xf>
    <xf numFmtId="9" fontId="8" fillId="2" borderId="46" xfId="0" applyNumberFormat="1" applyFont="1" applyFill="1" applyBorder="1" applyAlignment="1">
      <alignment horizontal="center" vertical="center"/>
    </xf>
    <xf numFmtId="3" fontId="6" fillId="4" borderId="65" xfId="0" applyNumberFormat="1" applyFont="1" applyFill="1" applyBorder="1" applyAlignment="1">
      <alignment horizontal="center" vertical="center" wrapText="1"/>
    </xf>
    <xf numFmtId="3" fontId="6" fillId="3" borderId="65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8" xfId="0" applyNumberFormat="1" applyFont="1" applyFill="1" applyBorder="1" applyAlignment="1">
      <alignment horizontal="center" vertical="center"/>
    </xf>
    <xf numFmtId="3" fontId="6" fillId="4" borderId="16" xfId="0" applyNumberFormat="1" applyFont="1" applyFill="1" applyBorder="1" applyAlignment="1">
      <alignment horizontal="center" vertical="center" wrapText="1"/>
    </xf>
    <xf numFmtId="3" fontId="6" fillId="4" borderId="39" xfId="0" applyNumberFormat="1" applyFont="1" applyFill="1" applyBorder="1" applyAlignment="1">
      <alignment horizontal="center" vertical="center" wrapText="1"/>
    </xf>
    <xf numFmtId="9" fontId="6" fillId="4" borderId="39" xfId="0" applyNumberFormat="1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/>
    </xf>
    <xf numFmtId="0" fontId="6" fillId="0" borderId="0" xfId="0" applyFont="1" applyFill="1"/>
    <xf numFmtId="0" fontId="6" fillId="4" borderId="66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justify" vertical="center" wrapText="1"/>
    </xf>
    <xf numFmtId="164" fontId="6" fillId="4" borderId="39" xfId="0" applyNumberFormat="1" applyFont="1" applyFill="1" applyBorder="1" applyAlignment="1">
      <alignment horizontal="center" vertical="center"/>
    </xf>
    <xf numFmtId="9" fontId="7" fillId="4" borderId="39" xfId="0" applyNumberFormat="1" applyFont="1" applyFill="1" applyBorder="1" applyAlignment="1">
      <alignment horizontal="center" vertical="center" wrapText="1"/>
    </xf>
    <xf numFmtId="3" fontId="6" fillId="4" borderId="39" xfId="0" applyNumberFormat="1" applyFont="1" applyFill="1" applyBorder="1" applyAlignment="1">
      <alignment horizontal="center" vertical="center"/>
    </xf>
    <xf numFmtId="9" fontId="6" fillId="4" borderId="67" xfId="0" applyNumberFormat="1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48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6" fillId="0" borderId="63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</cellXfs>
  <cellStyles count="36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1993900</xdr:colOff>
      <xdr:row>1</xdr:row>
      <xdr:rowOff>139700</xdr:rowOff>
    </xdr:from>
    <xdr:to>
      <xdr:col>17</xdr:col>
      <xdr:colOff>393700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088100" y="330200"/>
          <a:ext cx="25908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5"/>
  <sheetViews>
    <sheetView tabSelected="1" zoomScale="70" zoomScaleNormal="70" workbookViewId="0">
      <selection activeCell="G12" sqref="G12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68" t="s">
        <v>16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</row>
    <row r="3" spans="2:20" ht="20.100000000000001" customHeight="1" x14ac:dyDescent="0.2">
      <c r="B3" s="168" t="s">
        <v>19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</row>
    <row r="4" spans="2:20" ht="20.100000000000001" customHeight="1" x14ac:dyDescent="0.2">
      <c r="B4" s="168" t="s">
        <v>27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70">
        <v>43465</v>
      </c>
      <c r="D8" s="169" t="s">
        <v>3</v>
      </c>
      <c r="E8" s="170"/>
      <c r="F8" s="170"/>
      <c r="G8" s="170"/>
      <c r="H8" s="170"/>
      <c r="I8" s="170"/>
      <c r="J8" s="170"/>
      <c r="K8" s="17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72" t="s">
        <v>17</v>
      </c>
      <c r="C9" s="175" t="s">
        <v>18</v>
      </c>
      <c r="D9" s="178" t="s">
        <v>0</v>
      </c>
      <c r="E9" s="181" t="s">
        <v>4</v>
      </c>
      <c r="F9" s="181"/>
      <c r="G9" s="181" t="s">
        <v>5</v>
      </c>
      <c r="H9" s="181"/>
      <c r="I9" s="181"/>
      <c r="J9" s="181"/>
      <c r="K9" s="183"/>
      <c r="L9" s="5"/>
      <c r="M9" s="178" t="s">
        <v>6</v>
      </c>
      <c r="N9" s="183"/>
      <c r="O9" s="187" t="s">
        <v>24</v>
      </c>
      <c r="P9" s="188"/>
      <c r="Q9" s="188"/>
      <c r="R9" s="188"/>
      <c r="S9" s="188"/>
      <c r="T9" s="189"/>
    </row>
    <row r="10" spans="2:20" ht="17.100000000000001" customHeight="1" x14ac:dyDescent="0.2">
      <c r="B10" s="173"/>
      <c r="C10" s="176"/>
      <c r="D10" s="179"/>
      <c r="E10" s="182"/>
      <c r="F10" s="182"/>
      <c r="G10" s="182" t="s">
        <v>7</v>
      </c>
      <c r="H10" s="186" t="s">
        <v>25</v>
      </c>
      <c r="I10" s="186" t="s">
        <v>26</v>
      </c>
      <c r="J10" s="193" t="s">
        <v>1</v>
      </c>
      <c r="K10" s="184" t="s">
        <v>8</v>
      </c>
      <c r="L10" s="6"/>
      <c r="M10" s="195" t="s">
        <v>9</v>
      </c>
      <c r="N10" s="199" t="s">
        <v>10</v>
      </c>
      <c r="O10" s="190"/>
      <c r="P10" s="191"/>
      <c r="Q10" s="191"/>
      <c r="R10" s="191"/>
      <c r="S10" s="191"/>
      <c r="T10" s="192"/>
    </row>
    <row r="11" spans="2:20" ht="37.5" customHeight="1" thickBot="1" x14ac:dyDescent="0.25">
      <c r="B11" s="174"/>
      <c r="C11" s="177"/>
      <c r="D11" s="180"/>
      <c r="E11" s="30" t="s">
        <v>11</v>
      </c>
      <c r="F11" s="30" t="s">
        <v>12</v>
      </c>
      <c r="G11" s="186"/>
      <c r="H11" s="197"/>
      <c r="I11" s="198"/>
      <c r="J11" s="194"/>
      <c r="K11" s="185"/>
      <c r="L11" s="20"/>
      <c r="M11" s="196"/>
      <c r="N11" s="200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75.75" thickBot="1" x14ac:dyDescent="0.25">
      <c r="B12" s="156" t="s">
        <v>84</v>
      </c>
      <c r="C12" s="161" t="s">
        <v>79</v>
      </c>
      <c r="D12" s="92" t="s">
        <v>66</v>
      </c>
      <c r="E12" s="133">
        <v>43101</v>
      </c>
      <c r="F12" s="133">
        <v>43465</v>
      </c>
      <c r="G12" s="101" t="s">
        <v>28</v>
      </c>
      <c r="H12" s="94">
        <v>1</v>
      </c>
      <c r="I12" s="85">
        <f>+J12</f>
        <v>1</v>
      </c>
      <c r="J12" s="94">
        <v>1</v>
      </c>
      <c r="K12" s="95">
        <v>1</v>
      </c>
      <c r="L12" s="96">
        <f>+K12/J12</f>
        <v>1</v>
      </c>
      <c r="M12" s="97">
        <f>DAYS360(E12,$C$8)/DAYS360(E12,F12)</f>
        <v>1</v>
      </c>
      <c r="N12" s="98">
        <f>IF(J12=0," -",IF(L12&gt;100%,100%,L12))</f>
        <v>1</v>
      </c>
      <c r="O12" s="99" t="s">
        <v>100</v>
      </c>
      <c r="P12" s="94">
        <v>29750</v>
      </c>
      <c r="Q12" s="94">
        <v>29750</v>
      </c>
      <c r="R12" s="94">
        <v>0</v>
      </c>
      <c r="S12" s="100">
        <f>IF(P12=0," -",Q12/P12)</f>
        <v>1</v>
      </c>
      <c r="T12" s="98" t="str">
        <f>IF(R12=0," -",IF(Q12=0,100%,R12/Q12))</f>
        <v xml:space="preserve"> -</v>
      </c>
    </row>
    <row r="13" spans="2:20" ht="75.75" thickBot="1" x14ac:dyDescent="0.25">
      <c r="B13" s="163"/>
      <c r="C13" s="162"/>
      <c r="D13" s="58" t="s">
        <v>67</v>
      </c>
      <c r="E13" s="134">
        <v>43101</v>
      </c>
      <c r="F13" s="134">
        <v>43465</v>
      </c>
      <c r="G13" s="62" t="s">
        <v>29</v>
      </c>
      <c r="H13" s="87">
        <v>8</v>
      </c>
      <c r="I13" s="85" t="e">
        <f>+J13+(#REF!-#REF!)</f>
        <v>#REF!</v>
      </c>
      <c r="J13" s="87">
        <v>2</v>
      </c>
      <c r="K13" s="88">
        <v>2</v>
      </c>
      <c r="L13" s="67">
        <f t="shared" ref="L13:L57" si="0">+K13/J13</f>
        <v>1</v>
      </c>
      <c r="M13" s="69">
        <f t="shared" ref="M13:M57" si="1">DAYS360(E13,$C$8)/DAYS360(E13,F13)</f>
        <v>1</v>
      </c>
      <c r="N13" s="60">
        <f t="shared" ref="N13:N57" si="2">IF(J13=0," -",IF(L13&gt;100%,100%,L13))</f>
        <v>1</v>
      </c>
      <c r="O13" s="80">
        <v>2210842</v>
      </c>
      <c r="P13" s="87">
        <v>17000</v>
      </c>
      <c r="Q13" s="87">
        <v>17000</v>
      </c>
      <c r="R13" s="87">
        <v>0</v>
      </c>
      <c r="S13" s="59">
        <f t="shared" ref="S13:S58" si="3">IF(P13=0," -",Q13/P13)</f>
        <v>1</v>
      </c>
      <c r="T13" s="60" t="str">
        <f t="shared" ref="T13:T58" si="4">IF(R13=0," -",IF(Q13=0,100%,R13/Q13))</f>
        <v xml:space="preserve"> -</v>
      </c>
    </row>
    <row r="14" spans="2:20" ht="60.75" thickBot="1" x14ac:dyDescent="0.25">
      <c r="B14" s="163"/>
      <c r="C14" s="162"/>
      <c r="D14" s="107" t="s">
        <v>68</v>
      </c>
      <c r="E14" s="135">
        <v>43101</v>
      </c>
      <c r="F14" s="135">
        <v>43465</v>
      </c>
      <c r="G14" s="125" t="s">
        <v>30</v>
      </c>
      <c r="H14" s="109">
        <v>1</v>
      </c>
      <c r="I14" s="85">
        <f>+J14</f>
        <v>1</v>
      </c>
      <c r="J14" s="109">
        <v>1</v>
      </c>
      <c r="K14" s="110">
        <v>1</v>
      </c>
      <c r="L14" s="111">
        <f t="shared" si="0"/>
        <v>1</v>
      </c>
      <c r="M14" s="112">
        <f t="shared" si="1"/>
        <v>1</v>
      </c>
      <c r="N14" s="113">
        <f t="shared" si="2"/>
        <v>1</v>
      </c>
      <c r="O14" s="114">
        <v>2210289</v>
      </c>
      <c r="P14" s="109">
        <v>573243</v>
      </c>
      <c r="Q14" s="109">
        <v>563959.9</v>
      </c>
      <c r="R14" s="109">
        <v>0</v>
      </c>
      <c r="S14" s="115">
        <f t="shared" si="3"/>
        <v>0.98380599501433075</v>
      </c>
      <c r="T14" s="113" t="str">
        <f t="shared" si="4"/>
        <v xml:space="preserve"> -</v>
      </c>
    </row>
    <row r="15" spans="2:20" ht="12.95" customHeight="1" thickBot="1" x14ac:dyDescent="0.25">
      <c r="B15" s="163"/>
      <c r="C15" s="27"/>
      <c r="D15" s="9"/>
      <c r="E15" s="40"/>
      <c r="F15" s="40"/>
      <c r="G15" s="34"/>
      <c r="H15" s="41"/>
      <c r="I15" s="132"/>
      <c r="J15" s="41"/>
      <c r="K15" s="41"/>
      <c r="L15" s="42"/>
      <c r="M15" s="34"/>
      <c r="N15" s="34"/>
      <c r="O15" s="34"/>
      <c r="P15" s="41"/>
      <c r="Q15" s="41"/>
      <c r="R15" s="41"/>
      <c r="S15" s="35"/>
      <c r="T15" s="43"/>
    </row>
    <row r="16" spans="2:20" ht="45.75" thickBot="1" x14ac:dyDescent="0.25">
      <c r="B16" s="163"/>
      <c r="C16" s="162" t="s">
        <v>80</v>
      </c>
      <c r="D16" s="92" t="s">
        <v>69</v>
      </c>
      <c r="E16" s="93">
        <v>43101</v>
      </c>
      <c r="F16" s="133">
        <v>43465</v>
      </c>
      <c r="G16" s="101" t="s">
        <v>31</v>
      </c>
      <c r="H16" s="100">
        <v>1</v>
      </c>
      <c r="I16" s="56" t="e">
        <f>+J16+(#REF!-#REF!)</f>
        <v>#REF!</v>
      </c>
      <c r="J16" s="100">
        <v>0</v>
      </c>
      <c r="K16" s="102">
        <v>0</v>
      </c>
      <c r="L16" s="96" t="e">
        <f t="shared" si="0"/>
        <v>#DIV/0!</v>
      </c>
      <c r="M16" s="97">
        <f t="shared" si="1"/>
        <v>1</v>
      </c>
      <c r="N16" s="98" t="str">
        <f t="shared" si="2"/>
        <v xml:space="preserve"> -</v>
      </c>
      <c r="O16" s="99">
        <v>2210158</v>
      </c>
      <c r="P16" s="94">
        <v>0</v>
      </c>
      <c r="Q16" s="94">
        <v>0</v>
      </c>
      <c r="R16" s="94">
        <v>0</v>
      </c>
      <c r="S16" s="100" t="str">
        <f t="shared" si="3"/>
        <v xml:space="preserve"> -</v>
      </c>
      <c r="T16" s="98" t="str">
        <f t="shared" si="4"/>
        <v xml:space="preserve"> -</v>
      </c>
    </row>
    <row r="17" spans="2:20" ht="30" x14ac:dyDescent="0.2">
      <c r="B17" s="163"/>
      <c r="C17" s="162"/>
      <c r="D17" s="164" t="s">
        <v>70</v>
      </c>
      <c r="E17" s="71">
        <v>43101</v>
      </c>
      <c r="F17" s="136">
        <v>43465</v>
      </c>
      <c r="G17" s="13" t="s">
        <v>32</v>
      </c>
      <c r="H17" s="81">
        <v>1</v>
      </c>
      <c r="I17" s="123">
        <f>+J17</f>
        <v>1</v>
      </c>
      <c r="J17" s="81">
        <v>1</v>
      </c>
      <c r="K17" s="82">
        <v>1</v>
      </c>
      <c r="L17" s="16">
        <f t="shared" si="0"/>
        <v>1</v>
      </c>
      <c r="M17" s="17">
        <f t="shared" si="1"/>
        <v>1</v>
      </c>
      <c r="N17" s="18">
        <f t="shared" si="2"/>
        <v>1</v>
      </c>
      <c r="O17" s="76">
        <v>2210844</v>
      </c>
      <c r="P17" s="81">
        <v>259826.6</v>
      </c>
      <c r="Q17" s="81">
        <v>228440.33300000001</v>
      </c>
      <c r="R17" s="81">
        <v>0</v>
      </c>
      <c r="S17" s="19">
        <f t="shared" si="3"/>
        <v>0.87920302617207013</v>
      </c>
      <c r="T17" s="18" t="str">
        <f t="shared" si="4"/>
        <v xml:space="preserve"> -</v>
      </c>
    </row>
    <row r="18" spans="2:20" ht="30" x14ac:dyDescent="0.2">
      <c r="B18" s="163"/>
      <c r="C18" s="162"/>
      <c r="D18" s="165"/>
      <c r="E18" s="72">
        <v>43101</v>
      </c>
      <c r="F18" s="137">
        <v>43465</v>
      </c>
      <c r="G18" s="8" t="s">
        <v>33</v>
      </c>
      <c r="H18" s="83">
        <v>1</v>
      </c>
      <c r="I18" s="83" t="e">
        <f>+J18+(#REF!-#REF!)</f>
        <v>#REF!</v>
      </c>
      <c r="J18" s="83">
        <v>0</v>
      </c>
      <c r="K18" s="84">
        <v>0</v>
      </c>
      <c r="L18" s="21" t="e">
        <f t="shared" si="0"/>
        <v>#DIV/0!</v>
      </c>
      <c r="M18" s="22">
        <f t="shared" si="1"/>
        <v>1</v>
      </c>
      <c r="N18" s="23" t="str">
        <f t="shared" si="2"/>
        <v xml:space="preserve"> -</v>
      </c>
      <c r="O18" s="77">
        <v>2210844</v>
      </c>
      <c r="P18" s="83">
        <v>0</v>
      </c>
      <c r="Q18" s="83">
        <v>0</v>
      </c>
      <c r="R18" s="83">
        <v>0</v>
      </c>
      <c r="S18" s="26" t="str">
        <f t="shared" si="3"/>
        <v xml:space="preserve"> -</v>
      </c>
      <c r="T18" s="23" t="str">
        <f t="shared" si="4"/>
        <v xml:space="preserve"> -</v>
      </c>
    </row>
    <row r="19" spans="2:20" ht="30" x14ac:dyDescent="0.2">
      <c r="B19" s="163"/>
      <c r="C19" s="162"/>
      <c r="D19" s="165"/>
      <c r="E19" s="72">
        <v>43101</v>
      </c>
      <c r="F19" s="137">
        <v>43465</v>
      </c>
      <c r="G19" s="8" t="s">
        <v>34</v>
      </c>
      <c r="H19" s="83">
        <v>1</v>
      </c>
      <c r="I19" s="83" t="e">
        <f>+J19+(#REF!-#REF!)</f>
        <v>#REF!</v>
      </c>
      <c r="J19" s="83">
        <v>0</v>
      </c>
      <c r="K19" s="84">
        <v>0</v>
      </c>
      <c r="L19" s="21" t="e">
        <f t="shared" si="0"/>
        <v>#DIV/0!</v>
      </c>
      <c r="M19" s="22">
        <f t="shared" si="1"/>
        <v>1</v>
      </c>
      <c r="N19" s="23" t="str">
        <f t="shared" si="2"/>
        <v xml:space="preserve"> -</v>
      </c>
      <c r="O19" s="77">
        <v>2210844</v>
      </c>
      <c r="P19" s="83">
        <v>0</v>
      </c>
      <c r="Q19" s="83">
        <v>0</v>
      </c>
      <c r="R19" s="83">
        <v>0</v>
      </c>
      <c r="S19" s="26" t="str">
        <f t="shared" si="3"/>
        <v xml:space="preserve"> -</v>
      </c>
      <c r="T19" s="23" t="str">
        <f t="shared" si="4"/>
        <v xml:space="preserve"> -</v>
      </c>
    </row>
    <row r="20" spans="2:20" ht="45" x14ac:dyDescent="0.2">
      <c r="B20" s="163"/>
      <c r="C20" s="162"/>
      <c r="D20" s="165"/>
      <c r="E20" s="72">
        <v>43101</v>
      </c>
      <c r="F20" s="137">
        <v>43465</v>
      </c>
      <c r="G20" s="8" t="s">
        <v>35</v>
      </c>
      <c r="H20" s="83">
        <v>1</v>
      </c>
      <c r="I20" s="83">
        <f>+J20</f>
        <v>1</v>
      </c>
      <c r="J20" s="83">
        <v>1</v>
      </c>
      <c r="K20" s="84">
        <v>1</v>
      </c>
      <c r="L20" s="21">
        <f t="shared" si="0"/>
        <v>1</v>
      </c>
      <c r="M20" s="22">
        <f t="shared" si="1"/>
        <v>1</v>
      </c>
      <c r="N20" s="23">
        <f t="shared" si="2"/>
        <v>1</v>
      </c>
      <c r="O20" s="77">
        <v>2210844</v>
      </c>
      <c r="P20" s="83">
        <v>160000</v>
      </c>
      <c r="Q20" s="83">
        <v>159033</v>
      </c>
      <c r="R20" s="83">
        <v>0</v>
      </c>
      <c r="S20" s="26">
        <f t="shared" si="3"/>
        <v>0.99395624999999999</v>
      </c>
      <c r="T20" s="23" t="str">
        <f t="shared" si="4"/>
        <v xml:space="preserve"> -</v>
      </c>
    </row>
    <row r="21" spans="2:20" ht="45" x14ac:dyDescent="0.2">
      <c r="B21" s="163"/>
      <c r="C21" s="162"/>
      <c r="D21" s="165"/>
      <c r="E21" s="72">
        <v>43101</v>
      </c>
      <c r="F21" s="137">
        <v>43465</v>
      </c>
      <c r="G21" s="8" t="s">
        <v>36</v>
      </c>
      <c r="H21" s="83">
        <v>1</v>
      </c>
      <c r="I21" s="83">
        <f>+J21</f>
        <v>1</v>
      </c>
      <c r="J21" s="83">
        <v>1</v>
      </c>
      <c r="K21" s="84">
        <v>1</v>
      </c>
      <c r="L21" s="21">
        <f t="shared" si="0"/>
        <v>1</v>
      </c>
      <c r="M21" s="22">
        <f t="shared" si="1"/>
        <v>1</v>
      </c>
      <c r="N21" s="23">
        <f t="shared" si="2"/>
        <v>1</v>
      </c>
      <c r="O21" s="77">
        <v>2210833</v>
      </c>
      <c r="P21" s="83">
        <v>389908.66800000001</v>
      </c>
      <c r="Q21" s="83">
        <v>76479.400999999998</v>
      </c>
      <c r="R21" s="83">
        <v>0</v>
      </c>
      <c r="S21" s="26">
        <f t="shared" si="3"/>
        <v>0.19614696280617183</v>
      </c>
      <c r="T21" s="23" t="str">
        <f t="shared" si="4"/>
        <v xml:space="preserve"> -</v>
      </c>
    </row>
    <row r="22" spans="2:20" ht="45" x14ac:dyDescent="0.2">
      <c r="B22" s="163"/>
      <c r="C22" s="162"/>
      <c r="D22" s="165"/>
      <c r="E22" s="72">
        <v>43101</v>
      </c>
      <c r="F22" s="137">
        <v>43465</v>
      </c>
      <c r="G22" s="8" t="s">
        <v>37</v>
      </c>
      <c r="H22" s="83">
        <v>1</v>
      </c>
      <c r="I22" s="83" t="e">
        <f>+J22+(#REF!-#REF!)</f>
        <v>#REF!</v>
      </c>
      <c r="J22" s="83">
        <v>0</v>
      </c>
      <c r="K22" s="84">
        <v>0</v>
      </c>
      <c r="L22" s="21" t="e">
        <f t="shared" si="0"/>
        <v>#DIV/0!</v>
      </c>
      <c r="M22" s="22">
        <f t="shared" si="1"/>
        <v>1</v>
      </c>
      <c r="N22" s="23" t="str">
        <f t="shared" si="2"/>
        <v xml:space="preserve"> -</v>
      </c>
      <c r="O22" s="77">
        <v>2210833</v>
      </c>
      <c r="P22" s="83">
        <v>0</v>
      </c>
      <c r="Q22" s="83">
        <v>0</v>
      </c>
      <c r="R22" s="83">
        <v>0</v>
      </c>
      <c r="S22" s="26" t="str">
        <f t="shared" si="3"/>
        <v xml:space="preserve"> -</v>
      </c>
      <c r="T22" s="23" t="str">
        <f t="shared" si="4"/>
        <v xml:space="preserve"> -</v>
      </c>
    </row>
    <row r="23" spans="2:20" ht="60" x14ac:dyDescent="0.2">
      <c r="B23" s="163"/>
      <c r="C23" s="162"/>
      <c r="D23" s="165"/>
      <c r="E23" s="72">
        <v>43101</v>
      </c>
      <c r="F23" s="137">
        <v>43465</v>
      </c>
      <c r="G23" s="8" t="s">
        <v>38</v>
      </c>
      <c r="H23" s="83">
        <v>1</v>
      </c>
      <c r="I23" s="83">
        <f>+J23</f>
        <v>1</v>
      </c>
      <c r="J23" s="83">
        <v>1</v>
      </c>
      <c r="K23" s="84">
        <v>1</v>
      </c>
      <c r="L23" s="21">
        <f t="shared" si="0"/>
        <v>1</v>
      </c>
      <c r="M23" s="22">
        <f t="shared" si="1"/>
        <v>1</v>
      </c>
      <c r="N23" s="23">
        <f t="shared" si="2"/>
        <v>1</v>
      </c>
      <c r="O23" s="77">
        <v>2210100</v>
      </c>
      <c r="P23" s="83">
        <v>0</v>
      </c>
      <c r="Q23" s="83">
        <v>0</v>
      </c>
      <c r="R23" s="83">
        <v>0</v>
      </c>
      <c r="S23" s="26" t="str">
        <f t="shared" si="3"/>
        <v xml:space="preserve"> -</v>
      </c>
      <c r="T23" s="23" t="str">
        <f t="shared" si="4"/>
        <v xml:space="preserve"> -</v>
      </c>
    </row>
    <row r="24" spans="2:20" ht="30" x14ac:dyDescent="0.2">
      <c r="B24" s="163"/>
      <c r="C24" s="162"/>
      <c r="D24" s="165"/>
      <c r="E24" s="72">
        <v>43101</v>
      </c>
      <c r="F24" s="137">
        <v>43465</v>
      </c>
      <c r="G24" s="8" t="s">
        <v>39</v>
      </c>
      <c r="H24" s="83">
        <v>4</v>
      </c>
      <c r="I24" s="83" t="e">
        <f>+J24+(#REF!-#REF!)</f>
        <v>#REF!</v>
      </c>
      <c r="J24" s="83">
        <v>0</v>
      </c>
      <c r="K24" s="84">
        <v>0</v>
      </c>
      <c r="L24" s="21" t="e">
        <f t="shared" si="0"/>
        <v>#DIV/0!</v>
      </c>
      <c r="M24" s="22">
        <f t="shared" si="1"/>
        <v>1</v>
      </c>
      <c r="N24" s="23" t="str">
        <f t="shared" si="2"/>
        <v xml:space="preserve"> -</v>
      </c>
      <c r="O24" s="77" t="s">
        <v>100</v>
      </c>
      <c r="P24" s="83">
        <v>0</v>
      </c>
      <c r="Q24" s="83">
        <v>0</v>
      </c>
      <c r="R24" s="83">
        <v>0</v>
      </c>
      <c r="S24" s="26" t="str">
        <f t="shared" si="3"/>
        <v xml:space="preserve"> -</v>
      </c>
      <c r="T24" s="23" t="str">
        <f t="shared" si="4"/>
        <v xml:space="preserve"> -</v>
      </c>
    </row>
    <row r="25" spans="2:20" ht="90.75" thickBot="1" x14ac:dyDescent="0.25">
      <c r="B25" s="163"/>
      <c r="C25" s="162"/>
      <c r="D25" s="166"/>
      <c r="E25" s="73">
        <v>43101</v>
      </c>
      <c r="F25" s="73">
        <v>43465</v>
      </c>
      <c r="G25" s="11" t="s">
        <v>40</v>
      </c>
      <c r="H25" s="85">
        <v>4</v>
      </c>
      <c r="I25" s="85" t="e">
        <f>+J25+(#REF!-#REF!)</f>
        <v>#REF!</v>
      </c>
      <c r="J25" s="85">
        <v>0</v>
      </c>
      <c r="K25" s="86">
        <v>0</v>
      </c>
      <c r="L25" s="66" t="e">
        <f t="shared" si="0"/>
        <v>#DIV/0!</v>
      </c>
      <c r="M25" s="68">
        <f t="shared" si="1"/>
        <v>1</v>
      </c>
      <c r="N25" s="57" t="str">
        <f t="shared" si="2"/>
        <v xml:space="preserve"> -</v>
      </c>
      <c r="O25" s="78">
        <v>2210100</v>
      </c>
      <c r="P25" s="85">
        <v>14800</v>
      </c>
      <c r="Q25" s="85">
        <v>14800</v>
      </c>
      <c r="R25" s="85">
        <v>0</v>
      </c>
      <c r="S25" s="56">
        <f t="shared" si="3"/>
        <v>1</v>
      </c>
      <c r="T25" s="57" t="str">
        <f t="shared" si="4"/>
        <v xml:space="preserve"> -</v>
      </c>
    </row>
    <row r="26" spans="2:20" ht="12.95" customHeight="1" thickBot="1" x14ac:dyDescent="0.25">
      <c r="B26" s="163"/>
      <c r="C26" s="27"/>
      <c r="D26" s="44"/>
      <c r="E26" s="45"/>
      <c r="F26" s="45"/>
      <c r="G26" s="28"/>
      <c r="H26" s="46"/>
      <c r="I26" s="132"/>
      <c r="J26" s="46"/>
      <c r="K26" s="46"/>
      <c r="L26" s="47"/>
      <c r="M26" s="28"/>
      <c r="N26" s="28"/>
      <c r="O26" s="28"/>
      <c r="P26" s="46"/>
      <c r="Q26" s="46"/>
      <c r="R26" s="46"/>
      <c r="S26" s="29"/>
      <c r="T26" s="48"/>
    </row>
    <row r="27" spans="2:20" ht="45" x14ac:dyDescent="0.2">
      <c r="B27" s="163"/>
      <c r="C27" s="156" t="s">
        <v>81</v>
      </c>
      <c r="D27" s="164" t="s">
        <v>71</v>
      </c>
      <c r="E27" s="71">
        <v>43101</v>
      </c>
      <c r="F27" s="136">
        <v>43465</v>
      </c>
      <c r="G27" s="13" t="s">
        <v>41</v>
      </c>
      <c r="H27" s="19">
        <v>1</v>
      </c>
      <c r="I27" s="19">
        <f>+J27</f>
        <v>1</v>
      </c>
      <c r="J27" s="19">
        <v>1</v>
      </c>
      <c r="K27" s="90">
        <v>0.15</v>
      </c>
      <c r="L27" s="16">
        <f t="shared" si="0"/>
        <v>0.15</v>
      </c>
      <c r="M27" s="17">
        <f t="shared" si="1"/>
        <v>1</v>
      </c>
      <c r="N27" s="18">
        <f t="shared" si="2"/>
        <v>0.15</v>
      </c>
      <c r="O27" s="76">
        <v>2210987</v>
      </c>
      <c r="P27" s="81">
        <v>124855</v>
      </c>
      <c r="Q27" s="81">
        <v>124855</v>
      </c>
      <c r="R27" s="81">
        <v>0</v>
      </c>
      <c r="S27" s="19">
        <f t="shared" si="3"/>
        <v>1</v>
      </c>
      <c r="T27" s="18" t="str">
        <f t="shared" si="4"/>
        <v xml:space="preserve"> -</v>
      </c>
    </row>
    <row r="28" spans="2:20" ht="30" x14ac:dyDescent="0.2">
      <c r="B28" s="163"/>
      <c r="C28" s="163"/>
      <c r="D28" s="165"/>
      <c r="E28" s="72">
        <v>43101</v>
      </c>
      <c r="F28" s="137">
        <v>43465</v>
      </c>
      <c r="G28" s="8" t="s">
        <v>42</v>
      </c>
      <c r="H28" s="26">
        <v>1</v>
      </c>
      <c r="I28" s="26">
        <f>+J28</f>
        <v>1</v>
      </c>
      <c r="J28" s="26">
        <v>1</v>
      </c>
      <c r="K28" s="91">
        <v>0.7</v>
      </c>
      <c r="L28" s="21">
        <f t="shared" si="0"/>
        <v>0.7</v>
      </c>
      <c r="M28" s="22">
        <f t="shared" si="1"/>
        <v>1</v>
      </c>
      <c r="N28" s="23">
        <f t="shared" si="2"/>
        <v>0.7</v>
      </c>
      <c r="O28" s="77" t="s">
        <v>101</v>
      </c>
      <c r="P28" s="83">
        <v>124854</v>
      </c>
      <c r="Q28" s="83">
        <v>124854</v>
      </c>
      <c r="R28" s="83">
        <v>0</v>
      </c>
      <c r="S28" s="26">
        <f t="shared" si="3"/>
        <v>1</v>
      </c>
      <c r="T28" s="23" t="str">
        <f t="shared" si="4"/>
        <v xml:space="preserve"> -</v>
      </c>
    </row>
    <row r="29" spans="2:20" ht="30" x14ac:dyDescent="0.2">
      <c r="B29" s="163"/>
      <c r="C29" s="163"/>
      <c r="D29" s="165"/>
      <c r="E29" s="72">
        <v>43101</v>
      </c>
      <c r="F29" s="137">
        <v>43465</v>
      </c>
      <c r="G29" s="8" t="s">
        <v>43</v>
      </c>
      <c r="H29" s="26">
        <v>1</v>
      </c>
      <c r="I29" s="26">
        <f>+J29</f>
        <v>1</v>
      </c>
      <c r="J29" s="26">
        <v>1</v>
      </c>
      <c r="K29" s="91">
        <v>0.92</v>
      </c>
      <c r="L29" s="21">
        <f t="shared" si="0"/>
        <v>0.92</v>
      </c>
      <c r="M29" s="22">
        <f t="shared" si="1"/>
        <v>1</v>
      </c>
      <c r="N29" s="23">
        <f t="shared" si="2"/>
        <v>0.92</v>
      </c>
      <c r="O29" s="77" t="s">
        <v>101</v>
      </c>
      <c r="P29" s="83">
        <v>124854</v>
      </c>
      <c r="Q29" s="83">
        <v>124854</v>
      </c>
      <c r="R29" s="83">
        <v>0</v>
      </c>
      <c r="S29" s="26">
        <f t="shared" si="3"/>
        <v>1</v>
      </c>
      <c r="T29" s="23" t="str">
        <f t="shared" si="4"/>
        <v xml:space="preserve"> -</v>
      </c>
    </row>
    <row r="30" spans="2:20" ht="45" x14ac:dyDescent="0.2">
      <c r="B30" s="163"/>
      <c r="C30" s="163"/>
      <c r="D30" s="165"/>
      <c r="E30" s="72">
        <v>43101</v>
      </c>
      <c r="F30" s="137">
        <v>43465</v>
      </c>
      <c r="G30" s="8" t="s">
        <v>44</v>
      </c>
      <c r="H30" s="83">
        <v>1</v>
      </c>
      <c r="I30" s="83" t="e">
        <f>+J30+(#REF!-#REF!)</f>
        <v>#REF!</v>
      </c>
      <c r="J30" s="83">
        <v>0</v>
      </c>
      <c r="K30" s="84">
        <v>0</v>
      </c>
      <c r="L30" s="21" t="e">
        <f t="shared" si="0"/>
        <v>#DIV/0!</v>
      </c>
      <c r="M30" s="22">
        <f t="shared" si="1"/>
        <v>1</v>
      </c>
      <c r="N30" s="23" t="str">
        <f t="shared" si="2"/>
        <v xml:space="preserve"> -</v>
      </c>
      <c r="O30" s="77">
        <v>2210906</v>
      </c>
      <c r="P30" s="83">
        <v>0</v>
      </c>
      <c r="Q30" s="83">
        <v>0</v>
      </c>
      <c r="R30" s="83">
        <v>0</v>
      </c>
      <c r="S30" s="26" t="str">
        <f t="shared" si="3"/>
        <v xml:space="preserve"> -</v>
      </c>
      <c r="T30" s="23" t="str">
        <f t="shared" si="4"/>
        <v xml:space="preserve"> -</v>
      </c>
    </row>
    <row r="31" spans="2:20" ht="30" x14ac:dyDescent="0.2">
      <c r="B31" s="163"/>
      <c r="C31" s="163"/>
      <c r="D31" s="165"/>
      <c r="E31" s="72">
        <v>43101</v>
      </c>
      <c r="F31" s="137">
        <v>43465</v>
      </c>
      <c r="G31" s="8" t="s">
        <v>45</v>
      </c>
      <c r="H31" s="83">
        <v>1</v>
      </c>
      <c r="I31" s="83" t="e">
        <f>+J31+(#REF!-#REF!)</f>
        <v>#REF!</v>
      </c>
      <c r="J31" s="83">
        <v>0</v>
      </c>
      <c r="K31" s="84">
        <v>0</v>
      </c>
      <c r="L31" s="21" t="e">
        <f t="shared" si="0"/>
        <v>#DIV/0!</v>
      </c>
      <c r="M31" s="22">
        <f t="shared" si="1"/>
        <v>1</v>
      </c>
      <c r="N31" s="23" t="str">
        <f t="shared" si="2"/>
        <v xml:space="preserve"> -</v>
      </c>
      <c r="O31" s="77">
        <v>2210158</v>
      </c>
      <c r="P31" s="83">
        <v>0</v>
      </c>
      <c r="Q31" s="83">
        <v>0</v>
      </c>
      <c r="R31" s="83">
        <v>0</v>
      </c>
      <c r="S31" s="26" t="str">
        <f t="shared" si="3"/>
        <v xml:space="preserve"> -</v>
      </c>
      <c r="T31" s="23" t="str">
        <f t="shared" si="4"/>
        <v xml:space="preserve"> -</v>
      </c>
    </row>
    <row r="32" spans="2:20" ht="45" x14ac:dyDescent="0.2">
      <c r="B32" s="163"/>
      <c r="C32" s="163"/>
      <c r="D32" s="165"/>
      <c r="E32" s="72">
        <v>43101</v>
      </c>
      <c r="F32" s="137">
        <v>43465</v>
      </c>
      <c r="G32" s="8" t="s">
        <v>46</v>
      </c>
      <c r="H32" s="26">
        <v>1</v>
      </c>
      <c r="I32" s="26" t="e">
        <f>+J32+(#REF!-#REF!)</f>
        <v>#REF!</v>
      </c>
      <c r="J32" s="26">
        <v>0</v>
      </c>
      <c r="K32" s="91">
        <v>0.08</v>
      </c>
      <c r="L32" s="21" t="e">
        <f t="shared" si="0"/>
        <v>#DIV/0!</v>
      </c>
      <c r="M32" s="22">
        <f t="shared" si="1"/>
        <v>1</v>
      </c>
      <c r="N32" s="23" t="str">
        <f t="shared" si="2"/>
        <v xml:space="preserve"> -</v>
      </c>
      <c r="O32" s="77">
        <v>2210158</v>
      </c>
      <c r="P32" s="83">
        <v>0</v>
      </c>
      <c r="Q32" s="83">
        <v>0</v>
      </c>
      <c r="R32" s="83">
        <v>0</v>
      </c>
      <c r="S32" s="26" t="str">
        <f t="shared" si="3"/>
        <v xml:space="preserve"> -</v>
      </c>
      <c r="T32" s="23" t="str">
        <f t="shared" si="4"/>
        <v xml:space="preserve"> -</v>
      </c>
    </row>
    <row r="33" spans="2:20" ht="30" x14ac:dyDescent="0.2">
      <c r="B33" s="163"/>
      <c r="C33" s="163"/>
      <c r="D33" s="165"/>
      <c r="E33" s="72">
        <v>43101</v>
      </c>
      <c r="F33" s="137">
        <v>43465</v>
      </c>
      <c r="G33" s="8" t="s">
        <v>47</v>
      </c>
      <c r="H33" s="26">
        <v>1</v>
      </c>
      <c r="I33" s="26" t="e">
        <f>+J33+(#REF!-#REF!)</f>
        <v>#REF!</v>
      </c>
      <c r="J33" s="26">
        <v>0.4</v>
      </c>
      <c r="K33" s="91">
        <v>0.4</v>
      </c>
      <c r="L33" s="21">
        <f t="shared" si="0"/>
        <v>1</v>
      </c>
      <c r="M33" s="22">
        <f t="shared" si="1"/>
        <v>1</v>
      </c>
      <c r="N33" s="23">
        <f t="shared" si="2"/>
        <v>1</v>
      </c>
      <c r="O33" s="77">
        <v>2210158</v>
      </c>
      <c r="P33" s="83">
        <v>141000</v>
      </c>
      <c r="Q33" s="83">
        <v>141000</v>
      </c>
      <c r="R33" s="83">
        <v>0</v>
      </c>
      <c r="S33" s="26">
        <f t="shared" si="3"/>
        <v>1</v>
      </c>
      <c r="T33" s="23" t="str">
        <f t="shared" si="4"/>
        <v xml:space="preserve"> -</v>
      </c>
    </row>
    <row r="34" spans="2:20" ht="30" x14ac:dyDescent="0.2">
      <c r="B34" s="163"/>
      <c r="C34" s="163"/>
      <c r="D34" s="165"/>
      <c r="E34" s="72">
        <v>43101</v>
      </c>
      <c r="F34" s="137">
        <v>43465</v>
      </c>
      <c r="G34" s="8" t="s">
        <v>48</v>
      </c>
      <c r="H34" s="83">
        <v>1</v>
      </c>
      <c r="I34" s="83">
        <f>+J34</f>
        <v>1</v>
      </c>
      <c r="J34" s="83">
        <v>1</v>
      </c>
      <c r="K34" s="84">
        <v>1</v>
      </c>
      <c r="L34" s="21">
        <f t="shared" si="0"/>
        <v>1</v>
      </c>
      <c r="M34" s="22">
        <f t="shared" si="1"/>
        <v>1</v>
      </c>
      <c r="N34" s="23">
        <f t="shared" si="2"/>
        <v>1</v>
      </c>
      <c r="O34" s="77">
        <v>2210158</v>
      </c>
      <c r="P34" s="83">
        <v>150422.318</v>
      </c>
      <c r="Q34" s="83">
        <v>150422.318</v>
      </c>
      <c r="R34" s="83">
        <v>0</v>
      </c>
      <c r="S34" s="26">
        <f t="shared" si="3"/>
        <v>1</v>
      </c>
      <c r="T34" s="23" t="str">
        <f t="shared" si="4"/>
        <v xml:space="preserve"> -</v>
      </c>
    </row>
    <row r="35" spans="2:20" ht="30.75" thickBot="1" x14ac:dyDescent="0.25">
      <c r="B35" s="163"/>
      <c r="C35" s="163"/>
      <c r="D35" s="166"/>
      <c r="E35" s="73">
        <v>43101</v>
      </c>
      <c r="F35" s="138">
        <v>43465</v>
      </c>
      <c r="G35" s="11" t="s">
        <v>49</v>
      </c>
      <c r="H35" s="85">
        <v>1</v>
      </c>
      <c r="I35" s="85" t="e">
        <f>+J35+(#REF!-#REF!)</f>
        <v>#REF!</v>
      </c>
      <c r="J35" s="85">
        <v>0</v>
      </c>
      <c r="K35" s="86">
        <v>0</v>
      </c>
      <c r="L35" s="66" t="e">
        <f t="shared" si="0"/>
        <v>#DIV/0!</v>
      </c>
      <c r="M35" s="68">
        <f t="shared" si="1"/>
        <v>1</v>
      </c>
      <c r="N35" s="57" t="str">
        <f t="shared" si="2"/>
        <v xml:space="preserve"> -</v>
      </c>
      <c r="O35" s="78" t="s">
        <v>100</v>
      </c>
      <c r="P35" s="85">
        <v>0</v>
      </c>
      <c r="Q35" s="85">
        <v>0</v>
      </c>
      <c r="R35" s="85">
        <v>0</v>
      </c>
      <c r="S35" s="56" t="str">
        <f t="shared" si="3"/>
        <v xml:space="preserve"> -</v>
      </c>
      <c r="T35" s="57" t="str">
        <f t="shared" si="4"/>
        <v xml:space="preserve"> -</v>
      </c>
    </row>
    <row r="36" spans="2:20" ht="45" x14ac:dyDescent="0.2">
      <c r="B36" s="163"/>
      <c r="C36" s="163"/>
      <c r="D36" s="201" t="s">
        <v>72</v>
      </c>
      <c r="E36" s="116">
        <v>43101</v>
      </c>
      <c r="F36" s="140">
        <v>43465</v>
      </c>
      <c r="G36" s="12" t="s">
        <v>50</v>
      </c>
      <c r="H36" s="117">
        <v>1</v>
      </c>
      <c r="I36" s="117" t="e">
        <f>+J36+(#REF!-#REF!)</f>
        <v>#REF!</v>
      </c>
      <c r="J36" s="117">
        <v>0</v>
      </c>
      <c r="K36" s="118">
        <v>0.1</v>
      </c>
      <c r="L36" s="119" t="e">
        <f t="shared" si="0"/>
        <v>#DIV/0!</v>
      </c>
      <c r="M36" s="120">
        <f t="shared" si="1"/>
        <v>1</v>
      </c>
      <c r="N36" s="121" t="str">
        <f t="shared" si="2"/>
        <v xml:space="preserve"> -</v>
      </c>
      <c r="O36" s="122">
        <v>2210158</v>
      </c>
      <c r="P36" s="123">
        <v>0</v>
      </c>
      <c r="Q36" s="123">
        <v>0</v>
      </c>
      <c r="R36" s="123">
        <v>0</v>
      </c>
      <c r="S36" s="117" t="str">
        <f t="shared" si="3"/>
        <v xml:space="preserve"> -</v>
      </c>
      <c r="T36" s="121" t="str">
        <f t="shared" si="4"/>
        <v xml:space="preserve"> -</v>
      </c>
    </row>
    <row r="37" spans="2:20" ht="30" x14ac:dyDescent="0.2">
      <c r="B37" s="163"/>
      <c r="C37" s="163"/>
      <c r="D37" s="159"/>
      <c r="E37" s="72">
        <v>43101</v>
      </c>
      <c r="F37" s="137">
        <v>43465</v>
      </c>
      <c r="G37" s="8" t="s">
        <v>51</v>
      </c>
      <c r="H37" s="26">
        <v>1</v>
      </c>
      <c r="I37" s="26" t="e">
        <f>+J37+(#REF!-#REF!)</f>
        <v>#REF!</v>
      </c>
      <c r="J37" s="26">
        <v>0.1</v>
      </c>
      <c r="K37" s="91">
        <v>0.03</v>
      </c>
      <c r="L37" s="21">
        <f t="shared" si="0"/>
        <v>0.3</v>
      </c>
      <c r="M37" s="22">
        <f t="shared" si="1"/>
        <v>1</v>
      </c>
      <c r="N37" s="23">
        <f t="shared" si="2"/>
        <v>0.3</v>
      </c>
      <c r="O37" s="77">
        <v>2210158</v>
      </c>
      <c r="P37" s="83">
        <v>0</v>
      </c>
      <c r="Q37" s="83">
        <v>0</v>
      </c>
      <c r="R37" s="83">
        <v>0</v>
      </c>
      <c r="S37" s="26" t="str">
        <f t="shared" si="3"/>
        <v xml:space="preserve"> -</v>
      </c>
      <c r="T37" s="23" t="str">
        <f t="shared" si="4"/>
        <v xml:space="preserve"> -</v>
      </c>
    </row>
    <row r="38" spans="2:20" ht="30.75" thickBot="1" x14ac:dyDescent="0.25">
      <c r="B38" s="163"/>
      <c r="C38" s="163"/>
      <c r="D38" s="167"/>
      <c r="E38" s="103">
        <v>43101</v>
      </c>
      <c r="F38" s="139">
        <v>43465</v>
      </c>
      <c r="G38" s="10" t="s">
        <v>52</v>
      </c>
      <c r="H38" s="39">
        <v>1</v>
      </c>
      <c r="I38" s="56" t="e">
        <f>+J38+(#REF!-#REF!)</f>
        <v>#REF!</v>
      </c>
      <c r="J38" s="39">
        <v>0</v>
      </c>
      <c r="K38" s="106">
        <v>0.05</v>
      </c>
      <c r="L38" s="36" t="e">
        <f t="shared" si="0"/>
        <v>#DIV/0!</v>
      </c>
      <c r="M38" s="37">
        <f t="shared" si="1"/>
        <v>1</v>
      </c>
      <c r="N38" s="38" t="str">
        <f t="shared" si="2"/>
        <v xml:space="preserve"> -</v>
      </c>
      <c r="O38" s="105">
        <v>2210158</v>
      </c>
      <c r="P38" s="104">
        <v>0</v>
      </c>
      <c r="Q38" s="104">
        <v>0</v>
      </c>
      <c r="R38" s="104">
        <v>0</v>
      </c>
      <c r="S38" s="39" t="str">
        <f t="shared" si="3"/>
        <v xml:space="preserve"> -</v>
      </c>
      <c r="T38" s="38" t="str">
        <f t="shared" si="4"/>
        <v xml:space="preserve"> -</v>
      </c>
    </row>
    <row r="39" spans="2:20" ht="60" x14ac:dyDescent="0.2">
      <c r="B39" s="163"/>
      <c r="C39" s="163"/>
      <c r="D39" s="164" t="s">
        <v>73</v>
      </c>
      <c r="E39" s="71">
        <v>43101</v>
      </c>
      <c r="F39" s="136">
        <v>43465</v>
      </c>
      <c r="G39" s="13" t="s">
        <v>53</v>
      </c>
      <c r="H39" s="19">
        <v>1</v>
      </c>
      <c r="I39" s="117" t="e">
        <f>+J39+(#REF!-#REF!)</f>
        <v>#REF!</v>
      </c>
      <c r="J39" s="19">
        <v>0</v>
      </c>
      <c r="K39" s="90">
        <v>0.35</v>
      </c>
      <c r="L39" s="16" t="e">
        <f t="shared" si="0"/>
        <v>#DIV/0!</v>
      </c>
      <c r="M39" s="17">
        <f t="shared" si="1"/>
        <v>1</v>
      </c>
      <c r="N39" s="18" t="str">
        <f t="shared" si="2"/>
        <v xml:space="preserve"> -</v>
      </c>
      <c r="O39" s="76">
        <v>2210159</v>
      </c>
      <c r="P39" s="81">
        <v>238400</v>
      </c>
      <c r="Q39" s="81">
        <v>238400</v>
      </c>
      <c r="R39" s="81">
        <v>0</v>
      </c>
      <c r="S39" s="19">
        <f t="shared" si="3"/>
        <v>1</v>
      </c>
      <c r="T39" s="18" t="str">
        <f t="shared" si="4"/>
        <v xml:space="preserve"> -</v>
      </c>
    </row>
    <row r="40" spans="2:20" ht="60" x14ac:dyDescent="0.2">
      <c r="B40" s="163"/>
      <c r="C40" s="163"/>
      <c r="D40" s="165"/>
      <c r="E40" s="72">
        <v>43101</v>
      </c>
      <c r="F40" s="137">
        <v>43465</v>
      </c>
      <c r="G40" s="8" t="s">
        <v>54</v>
      </c>
      <c r="H40" s="26">
        <v>1</v>
      </c>
      <c r="I40" s="26" t="e">
        <f>+J40+(#REF!-#REF!)</f>
        <v>#REF!</v>
      </c>
      <c r="J40" s="26">
        <v>0</v>
      </c>
      <c r="K40" s="91">
        <v>0.35</v>
      </c>
      <c r="L40" s="21" t="e">
        <f t="shared" si="0"/>
        <v>#DIV/0!</v>
      </c>
      <c r="M40" s="22">
        <f t="shared" si="1"/>
        <v>1</v>
      </c>
      <c r="N40" s="23" t="str">
        <f t="shared" si="2"/>
        <v xml:space="preserve"> -</v>
      </c>
      <c r="O40" s="77">
        <v>2210159</v>
      </c>
      <c r="P40" s="83">
        <v>238400</v>
      </c>
      <c r="Q40" s="83">
        <v>238400</v>
      </c>
      <c r="R40" s="83">
        <v>0</v>
      </c>
      <c r="S40" s="26">
        <f t="shared" si="3"/>
        <v>1</v>
      </c>
      <c r="T40" s="23" t="str">
        <f t="shared" si="4"/>
        <v xml:space="preserve"> -</v>
      </c>
    </row>
    <row r="41" spans="2:20" ht="30" x14ac:dyDescent="0.2">
      <c r="B41" s="163"/>
      <c r="C41" s="163"/>
      <c r="D41" s="165"/>
      <c r="E41" s="72">
        <v>43101</v>
      </c>
      <c r="F41" s="137">
        <v>43465</v>
      </c>
      <c r="G41" s="8" t="s">
        <v>55</v>
      </c>
      <c r="H41" s="83">
        <v>10</v>
      </c>
      <c r="I41" s="83" t="e">
        <f>+J41+(#REF!-#REF!)</f>
        <v>#REF!</v>
      </c>
      <c r="J41" s="83">
        <v>4</v>
      </c>
      <c r="K41" s="84">
        <v>6</v>
      </c>
      <c r="L41" s="21">
        <f t="shared" si="0"/>
        <v>1.5</v>
      </c>
      <c r="M41" s="22">
        <f t="shared" si="1"/>
        <v>1</v>
      </c>
      <c r="N41" s="23">
        <f t="shared" si="2"/>
        <v>1</v>
      </c>
      <c r="O41" s="77">
        <v>2210159</v>
      </c>
      <c r="P41" s="83">
        <v>0</v>
      </c>
      <c r="Q41" s="83">
        <v>0</v>
      </c>
      <c r="R41" s="83">
        <v>0</v>
      </c>
      <c r="S41" s="26" t="str">
        <f t="shared" si="3"/>
        <v xml:space="preserve"> -</v>
      </c>
      <c r="T41" s="23" t="str">
        <f t="shared" si="4"/>
        <v xml:space="preserve"> -</v>
      </c>
    </row>
    <row r="42" spans="2:20" ht="90" x14ac:dyDescent="0.2">
      <c r="B42" s="163"/>
      <c r="C42" s="163"/>
      <c r="D42" s="165"/>
      <c r="E42" s="72">
        <v>43101</v>
      </c>
      <c r="F42" s="137">
        <v>43465</v>
      </c>
      <c r="G42" s="8" t="s">
        <v>56</v>
      </c>
      <c r="H42" s="83">
        <v>1</v>
      </c>
      <c r="I42" s="83" t="e">
        <f>+J42+(#REF!-#REF!)</f>
        <v>#REF!</v>
      </c>
      <c r="J42" s="83">
        <v>1</v>
      </c>
      <c r="K42" s="84">
        <v>1</v>
      </c>
      <c r="L42" s="21">
        <f t="shared" si="0"/>
        <v>1</v>
      </c>
      <c r="M42" s="22">
        <f t="shared" si="1"/>
        <v>1</v>
      </c>
      <c r="N42" s="23">
        <f t="shared" si="2"/>
        <v>1</v>
      </c>
      <c r="O42" s="77" t="s">
        <v>100</v>
      </c>
      <c r="P42" s="83">
        <v>0</v>
      </c>
      <c r="Q42" s="83">
        <v>0</v>
      </c>
      <c r="R42" s="83">
        <v>0</v>
      </c>
      <c r="S42" s="26" t="str">
        <f t="shared" si="3"/>
        <v xml:space="preserve"> -</v>
      </c>
      <c r="T42" s="23" t="str">
        <f t="shared" si="4"/>
        <v xml:space="preserve"> -</v>
      </c>
    </row>
    <row r="43" spans="2:20" ht="90.75" thickBot="1" x14ac:dyDescent="0.25">
      <c r="B43" s="163"/>
      <c r="C43" s="163"/>
      <c r="D43" s="166"/>
      <c r="E43" s="73">
        <v>43101</v>
      </c>
      <c r="F43" s="138">
        <v>43465</v>
      </c>
      <c r="G43" s="11" t="s">
        <v>57</v>
      </c>
      <c r="H43" s="85">
        <v>20</v>
      </c>
      <c r="I43" s="85" t="e">
        <f>+J43+(#REF!-#REF!)</f>
        <v>#REF!</v>
      </c>
      <c r="J43" s="85">
        <v>7</v>
      </c>
      <c r="K43" s="86">
        <v>2</v>
      </c>
      <c r="L43" s="66">
        <f t="shared" si="0"/>
        <v>0.2857142857142857</v>
      </c>
      <c r="M43" s="68">
        <f t="shared" si="1"/>
        <v>1</v>
      </c>
      <c r="N43" s="57">
        <f t="shared" si="2"/>
        <v>0.2857142857142857</v>
      </c>
      <c r="O43" s="78" t="s">
        <v>100</v>
      </c>
      <c r="P43" s="85">
        <v>0</v>
      </c>
      <c r="Q43" s="85">
        <v>0</v>
      </c>
      <c r="R43" s="85">
        <v>0</v>
      </c>
      <c r="S43" s="56" t="str">
        <f t="shared" si="3"/>
        <v xml:space="preserve"> -</v>
      </c>
      <c r="T43" s="57" t="str">
        <f t="shared" si="4"/>
        <v xml:space="preserve"> -</v>
      </c>
    </row>
    <row r="44" spans="2:20" ht="75.75" thickBot="1" x14ac:dyDescent="0.25">
      <c r="B44" s="157"/>
      <c r="C44" s="157"/>
      <c r="D44" s="124" t="s">
        <v>74</v>
      </c>
      <c r="E44" s="108">
        <v>43101</v>
      </c>
      <c r="F44" s="135">
        <v>43465</v>
      </c>
      <c r="G44" s="125" t="s">
        <v>58</v>
      </c>
      <c r="H44" s="109">
        <v>1</v>
      </c>
      <c r="I44" s="109" t="e">
        <f>+J44+(#REF!-#REF!)</f>
        <v>#REF!</v>
      </c>
      <c r="J44" s="109">
        <v>0</v>
      </c>
      <c r="K44" s="110">
        <v>0</v>
      </c>
      <c r="L44" s="111" t="e">
        <f t="shared" si="0"/>
        <v>#DIV/0!</v>
      </c>
      <c r="M44" s="112">
        <f t="shared" si="1"/>
        <v>1</v>
      </c>
      <c r="N44" s="113" t="str">
        <f t="shared" si="2"/>
        <v xml:space="preserve"> -</v>
      </c>
      <c r="O44" s="114" t="s">
        <v>100</v>
      </c>
      <c r="P44" s="109">
        <v>0</v>
      </c>
      <c r="Q44" s="109">
        <v>0</v>
      </c>
      <c r="R44" s="109">
        <v>0</v>
      </c>
      <c r="S44" s="115" t="str">
        <f t="shared" si="3"/>
        <v xml:space="preserve"> -</v>
      </c>
      <c r="T44" s="113" t="str">
        <f t="shared" si="4"/>
        <v xml:space="preserve"> -</v>
      </c>
    </row>
    <row r="45" spans="2:20" ht="12.95" customHeight="1" thickBot="1" x14ac:dyDescent="0.25">
      <c r="B45" s="146"/>
      <c r="C45" s="147"/>
      <c r="D45" s="148"/>
      <c r="E45" s="149"/>
      <c r="F45" s="149"/>
      <c r="G45" s="147"/>
      <c r="H45" s="142"/>
      <c r="I45" s="142"/>
      <c r="J45" s="142"/>
      <c r="K45" s="142"/>
      <c r="L45" s="150"/>
      <c r="M45" s="143"/>
      <c r="N45" s="143"/>
      <c r="O45" s="144"/>
      <c r="P45" s="151"/>
      <c r="Q45" s="151"/>
      <c r="R45" s="151"/>
      <c r="S45" s="143"/>
      <c r="T45" s="152"/>
    </row>
    <row r="46" spans="2:20" s="145" customFormat="1" ht="30" customHeight="1" x14ac:dyDescent="0.2">
      <c r="B46" s="163" t="s">
        <v>83</v>
      </c>
      <c r="C46" s="163" t="s">
        <v>82</v>
      </c>
      <c r="D46" s="202" t="s">
        <v>75</v>
      </c>
      <c r="E46" s="72">
        <v>43101</v>
      </c>
      <c r="F46" s="72">
        <v>43465</v>
      </c>
      <c r="G46" s="14" t="s">
        <v>92</v>
      </c>
      <c r="H46" s="83">
        <v>200</v>
      </c>
      <c r="I46" s="83">
        <f>+H46</f>
        <v>200</v>
      </c>
      <c r="J46" s="83">
        <v>0</v>
      </c>
      <c r="K46" s="84">
        <v>0</v>
      </c>
      <c r="L46" s="21" t="e">
        <f t="shared" ref="L46" si="5">+K46/J46</f>
        <v>#DIV/0!</v>
      </c>
      <c r="M46" s="17">
        <f t="shared" ref="M46" si="6">DAYS360(E46,$C$8)/DAYS360(E46,F46)</f>
        <v>1</v>
      </c>
      <c r="N46" s="18" t="str">
        <f t="shared" ref="N46" si="7">IF(J46=0," -",IF(L46&gt;100%,100%,L46))</f>
        <v xml:space="preserve"> -</v>
      </c>
      <c r="O46" s="153" t="s">
        <v>100</v>
      </c>
      <c r="P46" s="83">
        <v>0</v>
      </c>
      <c r="Q46" s="83">
        <v>0</v>
      </c>
      <c r="R46" s="83">
        <v>0</v>
      </c>
      <c r="S46" s="19" t="str">
        <f t="shared" ref="S46" si="8">IF(P46=0," -",Q46/P46)</f>
        <v xml:space="preserve"> -</v>
      </c>
      <c r="T46" s="18" t="str">
        <f t="shared" ref="T46" si="9">IF(R46=0," -",IF(Q46=0,100%,R46/Q46))</f>
        <v xml:space="preserve"> -</v>
      </c>
    </row>
    <row r="47" spans="2:20" ht="30" customHeight="1" thickBot="1" x14ac:dyDescent="0.25">
      <c r="B47" s="157"/>
      <c r="C47" s="157"/>
      <c r="D47" s="203"/>
      <c r="E47" s="73">
        <v>43101</v>
      </c>
      <c r="F47" s="73">
        <v>43465</v>
      </c>
      <c r="G47" s="11" t="s">
        <v>59</v>
      </c>
      <c r="H47" s="85">
        <v>1</v>
      </c>
      <c r="I47" s="85">
        <f>+J47</f>
        <v>1</v>
      </c>
      <c r="J47" s="85">
        <v>1</v>
      </c>
      <c r="K47" s="154">
        <v>0.1</v>
      </c>
      <c r="L47" s="66">
        <f t="shared" si="0"/>
        <v>0.1</v>
      </c>
      <c r="M47" s="112">
        <f t="shared" si="1"/>
        <v>1</v>
      </c>
      <c r="N47" s="113">
        <f t="shared" si="2"/>
        <v>0.1</v>
      </c>
      <c r="O47" s="78">
        <v>2210169</v>
      </c>
      <c r="P47" s="85">
        <v>0</v>
      </c>
      <c r="Q47" s="85">
        <v>0</v>
      </c>
      <c r="R47" s="85">
        <v>0</v>
      </c>
      <c r="S47" s="115" t="str">
        <f t="shared" si="3"/>
        <v xml:space="preserve"> -</v>
      </c>
      <c r="T47" s="113" t="str">
        <f t="shared" si="4"/>
        <v xml:space="preserve"> -</v>
      </c>
    </row>
    <row r="48" spans="2:20" ht="12.95" customHeight="1" thickBot="1" x14ac:dyDescent="0.25">
      <c r="B48" s="64"/>
      <c r="C48" s="50"/>
      <c r="D48" s="49"/>
      <c r="E48" s="74"/>
      <c r="F48" s="74"/>
      <c r="G48" s="50"/>
      <c r="H48" s="51"/>
      <c r="I48" s="141"/>
      <c r="J48" s="51"/>
      <c r="K48" s="51"/>
      <c r="L48" s="52"/>
      <c r="M48" s="53"/>
      <c r="N48" s="53"/>
      <c r="O48" s="79"/>
      <c r="P48" s="89"/>
      <c r="Q48" s="89"/>
      <c r="R48" s="89"/>
      <c r="S48" s="53"/>
      <c r="T48" s="54"/>
    </row>
    <row r="49" spans="2:20" ht="30" x14ac:dyDescent="0.2">
      <c r="B49" s="163" t="s">
        <v>86</v>
      </c>
      <c r="C49" s="156" t="s">
        <v>85</v>
      </c>
      <c r="D49" s="158" t="s">
        <v>76</v>
      </c>
      <c r="E49" s="71">
        <v>43101</v>
      </c>
      <c r="F49" s="71">
        <v>43465</v>
      </c>
      <c r="G49" s="15" t="s">
        <v>60</v>
      </c>
      <c r="H49" s="81">
        <v>2</v>
      </c>
      <c r="I49" s="123" t="e">
        <f>+J49+(#REF!-#REF!)</f>
        <v>#REF!</v>
      </c>
      <c r="J49" s="81">
        <v>0</v>
      </c>
      <c r="K49" s="82">
        <v>1</v>
      </c>
      <c r="L49" s="16" t="e">
        <f t="shared" si="0"/>
        <v>#DIV/0!</v>
      </c>
      <c r="M49" s="17">
        <f t="shared" si="1"/>
        <v>1</v>
      </c>
      <c r="N49" s="18" t="str">
        <f t="shared" si="2"/>
        <v xml:space="preserve"> -</v>
      </c>
      <c r="O49" s="76">
        <v>2210847</v>
      </c>
      <c r="P49" s="81">
        <v>0</v>
      </c>
      <c r="Q49" s="81">
        <v>0</v>
      </c>
      <c r="R49" s="81">
        <v>0</v>
      </c>
      <c r="S49" s="19" t="str">
        <f t="shared" si="3"/>
        <v xml:space="preserve"> -</v>
      </c>
      <c r="T49" s="18" t="str">
        <f t="shared" si="4"/>
        <v xml:space="preserve"> -</v>
      </c>
    </row>
    <row r="50" spans="2:20" ht="30" x14ac:dyDescent="0.2">
      <c r="B50" s="163"/>
      <c r="C50" s="163"/>
      <c r="D50" s="159"/>
      <c r="E50" s="72">
        <v>43101</v>
      </c>
      <c r="F50" s="72">
        <v>43465</v>
      </c>
      <c r="G50" s="14" t="s">
        <v>61</v>
      </c>
      <c r="H50" s="83">
        <v>1</v>
      </c>
      <c r="I50" s="83" t="e">
        <f>+J50+(#REF!-#REF!)</f>
        <v>#REF!</v>
      </c>
      <c r="J50" s="83">
        <v>0</v>
      </c>
      <c r="K50" s="84">
        <v>0</v>
      </c>
      <c r="L50" s="21" t="e">
        <f t="shared" si="0"/>
        <v>#DIV/0!</v>
      </c>
      <c r="M50" s="22">
        <f t="shared" si="1"/>
        <v>1</v>
      </c>
      <c r="N50" s="23" t="str">
        <f t="shared" si="2"/>
        <v xml:space="preserve"> -</v>
      </c>
      <c r="O50" s="77">
        <v>2210847</v>
      </c>
      <c r="P50" s="83">
        <v>0</v>
      </c>
      <c r="Q50" s="83">
        <v>0</v>
      </c>
      <c r="R50" s="83">
        <v>0</v>
      </c>
      <c r="S50" s="26" t="str">
        <f t="shared" si="3"/>
        <v xml:space="preserve"> -</v>
      </c>
      <c r="T50" s="23" t="str">
        <f t="shared" si="4"/>
        <v xml:space="preserve"> -</v>
      </c>
    </row>
    <row r="51" spans="2:20" ht="60" x14ac:dyDescent="0.2">
      <c r="B51" s="163"/>
      <c r="C51" s="163"/>
      <c r="D51" s="159"/>
      <c r="E51" s="72">
        <v>43101</v>
      </c>
      <c r="F51" s="72">
        <v>43465</v>
      </c>
      <c r="G51" s="14" t="s">
        <v>62</v>
      </c>
      <c r="H51" s="83">
        <v>1</v>
      </c>
      <c r="I51" s="83" t="e">
        <f>+J51+(#REF!-#REF!)</f>
        <v>#REF!</v>
      </c>
      <c r="J51" s="83">
        <v>0</v>
      </c>
      <c r="K51" s="84">
        <v>0</v>
      </c>
      <c r="L51" s="21" t="e">
        <f t="shared" si="0"/>
        <v>#DIV/0!</v>
      </c>
      <c r="M51" s="22">
        <f t="shared" si="1"/>
        <v>1</v>
      </c>
      <c r="N51" s="23" t="str">
        <f t="shared" si="2"/>
        <v xml:space="preserve"> -</v>
      </c>
      <c r="O51" s="77" t="s">
        <v>100</v>
      </c>
      <c r="P51" s="83">
        <v>0</v>
      </c>
      <c r="Q51" s="83">
        <v>0</v>
      </c>
      <c r="R51" s="83">
        <v>0</v>
      </c>
      <c r="S51" s="26" t="str">
        <f t="shared" si="3"/>
        <v xml:space="preserve"> -</v>
      </c>
      <c r="T51" s="23" t="str">
        <f t="shared" si="4"/>
        <v xml:space="preserve"> -</v>
      </c>
    </row>
    <row r="52" spans="2:20" ht="60.75" thickBot="1" x14ac:dyDescent="0.25">
      <c r="B52" s="157"/>
      <c r="C52" s="157"/>
      <c r="D52" s="160"/>
      <c r="E52" s="73">
        <v>43101</v>
      </c>
      <c r="F52" s="73">
        <v>43465</v>
      </c>
      <c r="G52" s="61" t="s">
        <v>63</v>
      </c>
      <c r="H52" s="85">
        <v>1</v>
      </c>
      <c r="I52" s="85" t="e">
        <f>+J52+(#REF!-#REF!)</f>
        <v>#REF!</v>
      </c>
      <c r="J52" s="85">
        <v>0</v>
      </c>
      <c r="K52" s="86">
        <v>0</v>
      </c>
      <c r="L52" s="66" t="e">
        <f t="shared" si="0"/>
        <v>#DIV/0!</v>
      </c>
      <c r="M52" s="68">
        <f t="shared" si="1"/>
        <v>1</v>
      </c>
      <c r="N52" s="57" t="str">
        <f t="shared" si="2"/>
        <v xml:space="preserve"> -</v>
      </c>
      <c r="O52" s="78">
        <v>2210847</v>
      </c>
      <c r="P52" s="85">
        <v>0</v>
      </c>
      <c r="Q52" s="85">
        <v>0</v>
      </c>
      <c r="R52" s="85">
        <v>0</v>
      </c>
      <c r="S52" s="56" t="str">
        <f t="shared" si="3"/>
        <v xml:space="preserve"> -</v>
      </c>
      <c r="T52" s="57" t="str">
        <f t="shared" si="4"/>
        <v xml:space="preserve"> -</v>
      </c>
    </row>
    <row r="53" spans="2:20" ht="15.75" thickBot="1" x14ac:dyDescent="0.25">
      <c r="B53" s="64"/>
      <c r="C53" s="50"/>
      <c r="D53" s="49"/>
      <c r="E53" s="74"/>
      <c r="F53" s="74"/>
      <c r="G53" s="50"/>
      <c r="H53" s="51"/>
      <c r="I53" s="51"/>
      <c r="J53" s="51"/>
      <c r="K53" s="51"/>
      <c r="L53" s="52"/>
      <c r="M53" s="53"/>
      <c r="N53" s="53"/>
      <c r="O53" s="79"/>
      <c r="P53" s="89"/>
      <c r="Q53" s="89"/>
      <c r="R53" s="89"/>
      <c r="S53" s="53"/>
      <c r="T53" s="54"/>
    </row>
    <row r="54" spans="2:20" ht="45.75" thickBot="1" x14ac:dyDescent="0.25">
      <c r="B54" s="65" t="s">
        <v>87</v>
      </c>
      <c r="C54" s="65" t="s">
        <v>88</v>
      </c>
      <c r="D54" s="63" t="s">
        <v>77</v>
      </c>
      <c r="E54" s="75">
        <v>43101</v>
      </c>
      <c r="F54" s="75">
        <v>43465</v>
      </c>
      <c r="G54" s="62" t="s">
        <v>91</v>
      </c>
      <c r="H54" s="87">
        <v>6600</v>
      </c>
      <c r="I54" s="87"/>
      <c r="J54" s="87">
        <v>3300</v>
      </c>
      <c r="K54" s="88">
        <v>0</v>
      </c>
      <c r="L54" s="67">
        <f t="shared" ref="L54" si="10">+K54/J54</f>
        <v>0</v>
      </c>
      <c r="M54" s="69">
        <f>DAYS360(E54,$C$8)/DAYS360(E54,F54)</f>
        <v>1</v>
      </c>
      <c r="N54" s="60">
        <f t="shared" ref="N54" si="11">IF(J54=0," -",IF(L54&gt;100%,100%,L54))</f>
        <v>0</v>
      </c>
      <c r="O54" s="80">
        <v>0</v>
      </c>
      <c r="P54" s="87">
        <v>0</v>
      </c>
      <c r="Q54" s="87">
        <v>0</v>
      </c>
      <c r="R54" s="87">
        <v>0</v>
      </c>
      <c r="S54" s="59" t="str">
        <f t="shared" ref="S54" si="12">IF(P54=0," -",Q54/P54)</f>
        <v xml:space="preserve"> -</v>
      </c>
      <c r="T54" s="60" t="str">
        <f t="shared" ref="T54" si="13">IF(R54=0," -",IF(Q54=0,100%,R54/Q54))</f>
        <v xml:space="preserve"> -</v>
      </c>
    </row>
    <row r="55" spans="2:20" ht="12.95" customHeight="1" thickBot="1" x14ac:dyDescent="0.25">
      <c r="B55" s="64"/>
      <c r="C55" s="50"/>
      <c r="D55" s="49"/>
      <c r="E55" s="74"/>
      <c r="F55" s="74"/>
      <c r="G55" s="50"/>
      <c r="H55" s="51"/>
      <c r="I55" s="131"/>
      <c r="J55" s="51"/>
      <c r="K55" s="51"/>
      <c r="L55" s="52"/>
      <c r="M55" s="53"/>
      <c r="N55" s="53"/>
      <c r="O55" s="79"/>
      <c r="P55" s="89"/>
      <c r="Q55" s="89"/>
      <c r="R55" s="89"/>
      <c r="S55" s="53"/>
      <c r="T55" s="54"/>
    </row>
    <row r="56" spans="2:20" ht="30" x14ac:dyDescent="0.2">
      <c r="B56" s="156" t="s">
        <v>90</v>
      </c>
      <c r="C56" s="156" t="s">
        <v>89</v>
      </c>
      <c r="D56" s="158" t="s">
        <v>78</v>
      </c>
      <c r="E56" s="71">
        <v>43101</v>
      </c>
      <c r="F56" s="71">
        <v>43465</v>
      </c>
      <c r="G56" s="13" t="s">
        <v>64</v>
      </c>
      <c r="H56" s="81">
        <v>1</v>
      </c>
      <c r="I56" s="123">
        <f>+J56</f>
        <v>1</v>
      </c>
      <c r="J56" s="81">
        <v>1</v>
      </c>
      <c r="K56" s="82">
        <v>1</v>
      </c>
      <c r="L56" s="16">
        <f t="shared" si="0"/>
        <v>1</v>
      </c>
      <c r="M56" s="17">
        <f t="shared" si="1"/>
        <v>1</v>
      </c>
      <c r="N56" s="18">
        <f t="shared" si="2"/>
        <v>1</v>
      </c>
      <c r="O56" s="76">
        <v>0</v>
      </c>
      <c r="P56" s="81">
        <v>0</v>
      </c>
      <c r="Q56" s="81">
        <v>0</v>
      </c>
      <c r="R56" s="81">
        <v>0</v>
      </c>
      <c r="S56" s="19" t="str">
        <f t="shared" si="3"/>
        <v xml:space="preserve"> -</v>
      </c>
      <c r="T56" s="18" t="str">
        <f t="shared" si="4"/>
        <v xml:space="preserve"> -</v>
      </c>
    </row>
    <row r="57" spans="2:20" ht="75.75" thickBot="1" x14ac:dyDescent="0.25">
      <c r="B57" s="157"/>
      <c r="C57" s="157"/>
      <c r="D57" s="160"/>
      <c r="E57" s="73">
        <v>43101</v>
      </c>
      <c r="F57" s="73">
        <v>43465</v>
      </c>
      <c r="G57" s="11" t="s">
        <v>65</v>
      </c>
      <c r="H57" s="85">
        <v>1</v>
      </c>
      <c r="I57" s="85">
        <f>+J57</f>
        <v>1</v>
      </c>
      <c r="J57" s="85">
        <v>1</v>
      </c>
      <c r="K57" s="86">
        <v>1</v>
      </c>
      <c r="L57" s="66">
        <f t="shared" si="0"/>
        <v>1</v>
      </c>
      <c r="M57" s="68">
        <f t="shared" si="1"/>
        <v>1</v>
      </c>
      <c r="N57" s="57">
        <f t="shared" si="2"/>
        <v>1</v>
      </c>
      <c r="O57" s="78" t="s">
        <v>100</v>
      </c>
      <c r="P57" s="85">
        <v>35000</v>
      </c>
      <c r="Q57" s="85">
        <v>35000</v>
      </c>
      <c r="R57" s="85">
        <v>0</v>
      </c>
      <c r="S57" s="56">
        <f t="shared" si="3"/>
        <v>1</v>
      </c>
      <c r="T57" s="57" t="str">
        <f t="shared" si="4"/>
        <v xml:space="preserve"> -</v>
      </c>
    </row>
    <row r="58" spans="2:20" ht="21" customHeight="1" thickBot="1" x14ac:dyDescent="0.25">
      <c r="M58" s="126">
        <f>+AVERAGE(M12:M14,M16:M25,M27:M44,M46:M47,M49:M52,M54,M56:M57)</f>
        <v>1</v>
      </c>
      <c r="N58" s="127">
        <f>+AVERAGE(N12:N14,N16:N25,N27:N44,N46:N47,N49:N52,N54,N56:N57)</f>
        <v>0.77278571428571441</v>
      </c>
      <c r="O58" s="55"/>
      <c r="P58" s="128">
        <f>+SUM(P12:P14,P16:P25,P27:P44,P46:P47,P49:P52,P54,P56:P57)</f>
        <v>2622313.5860000001</v>
      </c>
      <c r="Q58" s="129">
        <f>+SUM(Q12:Q14,Q16:Q25,Q27:Q44,Q46:Q47,Q49:Q52,Q54,Q56:Q57)</f>
        <v>2267247.952</v>
      </c>
      <c r="R58" s="129">
        <f>+SUM(R12:R14,R16:R25,R27:R44,R46:R47,R49:R52,R54,R56:R57)</f>
        <v>0</v>
      </c>
      <c r="S58" s="130">
        <f t="shared" si="3"/>
        <v>0.86459833183352919</v>
      </c>
      <c r="T58" s="127" t="str">
        <f t="shared" si="4"/>
        <v xml:space="preserve"> -</v>
      </c>
    </row>
    <row r="60" spans="2:20" ht="15.75" thickBot="1" x14ac:dyDescent="0.25"/>
    <row r="61" spans="2:20" ht="24" customHeight="1" thickBot="1" x14ac:dyDescent="0.25">
      <c r="B61" s="204" t="s">
        <v>93</v>
      </c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6"/>
    </row>
    <row r="62" spans="2:20" ht="15.75" thickBot="1" x14ac:dyDescent="0.25"/>
    <row r="63" spans="2:20" ht="20.100000000000001" customHeight="1" thickBot="1" x14ac:dyDescent="0.25">
      <c r="B63" s="207" t="s">
        <v>94</v>
      </c>
      <c r="C63" s="208"/>
      <c r="D63" s="208"/>
      <c r="E63" s="208" t="s">
        <v>17</v>
      </c>
      <c r="F63" s="208"/>
      <c r="G63" s="155" t="s">
        <v>18</v>
      </c>
      <c r="H63" s="208" t="s">
        <v>0</v>
      </c>
      <c r="I63" s="208"/>
      <c r="J63" s="208"/>
      <c r="K63" s="208" t="s">
        <v>95</v>
      </c>
      <c r="L63" s="208"/>
      <c r="M63" s="208"/>
      <c r="N63" s="209"/>
    </row>
    <row r="64" spans="2:20" ht="17.100000000000001" customHeight="1" x14ac:dyDescent="0.2">
      <c r="B64" s="210" t="s">
        <v>96</v>
      </c>
      <c r="C64" s="211"/>
      <c r="D64" s="211"/>
      <c r="E64" s="212" t="s">
        <v>97</v>
      </c>
      <c r="F64" s="212"/>
      <c r="G64" s="212" t="s">
        <v>79</v>
      </c>
      <c r="H64" s="212" t="s">
        <v>68</v>
      </c>
      <c r="I64" s="212"/>
      <c r="J64" s="212"/>
      <c r="K64" s="212" t="s">
        <v>98</v>
      </c>
      <c r="L64" s="212"/>
      <c r="M64" s="212"/>
      <c r="N64" s="214"/>
    </row>
    <row r="65" spans="2:14" ht="90" customHeight="1" thickBot="1" x14ac:dyDescent="0.25">
      <c r="B65" s="166" t="s">
        <v>99</v>
      </c>
      <c r="C65" s="216"/>
      <c r="D65" s="216"/>
      <c r="E65" s="213"/>
      <c r="F65" s="213"/>
      <c r="G65" s="213"/>
      <c r="H65" s="213"/>
      <c r="I65" s="213"/>
      <c r="J65" s="213"/>
      <c r="K65" s="213"/>
      <c r="L65" s="213"/>
      <c r="M65" s="213"/>
      <c r="N65" s="215"/>
    </row>
  </sheetData>
  <mergeCells count="46">
    <mergeCell ref="B64:D64"/>
    <mergeCell ref="E64:F65"/>
    <mergeCell ref="G64:G65"/>
    <mergeCell ref="H64:J65"/>
    <mergeCell ref="K64:N65"/>
    <mergeCell ref="B65:D65"/>
    <mergeCell ref="B61:N61"/>
    <mergeCell ref="B63:D63"/>
    <mergeCell ref="E63:F63"/>
    <mergeCell ref="H63:J63"/>
    <mergeCell ref="K63:N63"/>
    <mergeCell ref="B46:B47"/>
    <mergeCell ref="M10:M11"/>
    <mergeCell ref="I10:I11"/>
    <mergeCell ref="H10:H11"/>
    <mergeCell ref="J10:J11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B49:B52"/>
    <mergeCell ref="D49:D52"/>
    <mergeCell ref="D46:D47"/>
    <mergeCell ref="C49:C52"/>
    <mergeCell ref="C46:C47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N10:N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2019-03-19T14:53:51Z</dcterms:modified>
</cp:coreProperties>
</file>