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035" firstSheet="1" activeTab="3"/>
  </bookViews>
  <sheets>
    <sheet name="PLAN DE ACCIÓN 2008" sheetId="1" r:id="rId1"/>
    <sheet name="PLAN DE ACCIÓN 2009" sheetId="2" r:id="rId2"/>
    <sheet name="PLAN DE ACCIÓN 2010" sheetId="3" r:id="rId3"/>
    <sheet name="PLAN DE ACCIÓN 2011" sheetId="4" r:id="rId4"/>
  </sheets>
  <definedNames>
    <definedName name="_xlnm.Print_Titles" localSheetId="0">'PLAN DE ACCIÓN 2008'!$7:$12</definedName>
    <definedName name="_xlnm.Print_Titles" localSheetId="1">'PLAN DE ACCIÓN 2009'!$7:$12</definedName>
    <definedName name="_xlnm.Print_Titles" localSheetId="2">'PLAN DE ACCIÓN 2010'!$1:$12</definedName>
    <definedName name="_xlnm.Print_Titles" localSheetId="3">'PLAN DE ACCIÓN 2011'!$7:$12</definedName>
  </definedNames>
  <calcPr fullCalcOnLoad="1"/>
</workbook>
</file>

<file path=xl/comments3.xml><?xml version="1.0" encoding="utf-8"?>
<comments xmlns="http://schemas.openxmlformats.org/spreadsheetml/2006/main">
  <authors>
    <author>mrobayo</author>
  </authors>
  <commentList>
    <comment ref="I20" authorId="0">
      <text>
        <r>
          <rPr>
            <b/>
            <sz val="8"/>
            <rFont val="Tahoma"/>
            <family val="2"/>
          </rPr>
          <t>mrobayo:</t>
        </r>
        <r>
          <rPr>
            <sz val="8"/>
            <rFont val="Tahoma"/>
            <family val="2"/>
          </rPr>
          <t xml:space="preserve">
SON LOS MISMOS</t>
        </r>
      </text>
    </comment>
  </commentList>
</comments>
</file>

<file path=xl/comments4.xml><?xml version="1.0" encoding="utf-8"?>
<comments xmlns="http://schemas.openxmlformats.org/spreadsheetml/2006/main">
  <authors>
    <author>Planeacion</author>
  </authors>
  <commentList>
    <comment ref="I39" authorId="0">
      <text>
        <r>
          <rPr>
            <b/>
            <sz val="8"/>
            <rFont val="Tahoma"/>
            <family val="0"/>
          </rPr>
          <t>Planeacion:</t>
        </r>
        <r>
          <rPr>
            <sz val="8"/>
            <rFont val="Tahoma"/>
            <family val="0"/>
          </rPr>
          <t xml:space="preserve">
SE LOGRO REALIZAR LA AUDITORIA INTERNA DE CALIDAD, CON ESTO SE PUEDE DECIR QUE SE REALIZO UN AVANCE DEL 60%, TODA VEZ QUE LA ENTIDAD REALIZARA ACCIONES CORRECTIVAS Y POSTERIOR BUSCAR LA CERTIFICACION CON EL ICONTEC</t>
        </r>
      </text>
    </comment>
  </commentList>
</comments>
</file>

<file path=xl/sharedStrings.xml><?xml version="1.0" encoding="utf-8"?>
<sst xmlns="http://schemas.openxmlformats.org/spreadsheetml/2006/main" count="397" uniqueCount="84">
  <si>
    <t>LÍNEA ESTRATEGICA</t>
  </si>
  <si>
    <t>SECTOR</t>
  </si>
  <si>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</si>
  <si>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</si>
  <si>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</si>
  <si>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</si>
  <si>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</si>
  <si>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</si>
  <si>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</si>
  <si>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ESTRATEGIAS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</si>
  <si>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</si>
  <si>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</si>
  <si>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</si>
  <si>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</si>
  <si>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</si>
  <si>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</si>
  <si>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I Semestre</t>
  </si>
  <si>
    <t>II Semestre</t>
  </si>
  <si>
    <t>Descripción</t>
  </si>
  <si>
    <t>RECURSOS</t>
  </si>
  <si>
    <t>FECHA CORTE</t>
  </si>
  <si>
    <t>Porcentaje de Ejecución</t>
  </si>
  <si>
    <t>Nivel de Gestión</t>
  </si>
  <si>
    <t>Recursos Programados*</t>
  </si>
  <si>
    <t>Recursos Ejecutados*</t>
  </si>
  <si>
    <t>Recursos Gestionados*</t>
  </si>
  <si>
    <t>* Cifras en Miles de Pesos</t>
  </si>
  <si>
    <t>Número de personas capacitadas en normas de tránsito y seguridad vial.</t>
  </si>
  <si>
    <t>CULTURA CIUDADANA</t>
  </si>
  <si>
    <t>ORDEN PÚBLICO, SEGURIDAD, CONVIVENCIA CIUDADANA Y PROTECCIÓN AL CIUDADANO</t>
  </si>
  <si>
    <t>LÍNEA ESTRATEGICA 1: CIUDAD INTEGRADORA, INCLUYENTE Y PARTICIPATIVA</t>
  </si>
  <si>
    <t>Número de unidades de señalización vertical adecuadas y/o mantenidas.</t>
  </si>
  <si>
    <t>Número de metros cuadrados de señalización horizontal adecuados y/o mantenidos.</t>
  </si>
  <si>
    <t>Número de operativos de control vial realizados.</t>
  </si>
  <si>
    <t>Número de intersecciones semaforizadas en funcionamiento.</t>
  </si>
  <si>
    <t>Número de CDA en funcionamiento.</t>
  </si>
  <si>
    <t>ADECUACIÓN, MANTENIMIENTO Y MODERNIZACIÓN DE LA SEÑALIZACIÓN HORIZONTAL, VERTICAL Y AÉREA DE LA CIUDAD</t>
  </si>
  <si>
    <t>PLANEAMIENTO VIAL, AMPLIACIÓN DE LA COBERTURA, MODERNIZACIÓN Y MANTENIMIENTO AL SISTEMA GENERAL DE LA SEMAFORIZACIÓN DE LA CIUDAD</t>
  </si>
  <si>
    <t>REMODELACIÓN, ADECUACIÓN Y CONSTRUCCIÓN PARA LA PUESTA EN FUNCIONAMIENTO DEL CENTRO DE DIAGNÓSTICO AUTOMOTOR (CDA) FASE II DE LA DIRECCIÓN DE TRÁNSITO DE BUCARAMANGA</t>
  </si>
  <si>
    <t>TRANSPORTE</t>
  </si>
  <si>
    <t>LÍNEA ESTRATEGICA 4: CIUDAD CON COMPROMISO AMBIENTAL</t>
  </si>
  <si>
    <t>Número de motos adquiridas.</t>
  </si>
  <si>
    <t>Número de grúas tipo pesado adquiridas.</t>
  </si>
  <si>
    <t>Número de grúas tipo liviano adquiridas.</t>
  </si>
  <si>
    <t>Número de cámaras fotográficas digitales adquiridas.</t>
  </si>
  <si>
    <t>Número de filmadoras adquiridas.</t>
  </si>
  <si>
    <t>Número de cascos adquiridos.</t>
  </si>
  <si>
    <t>Número de maleteros para motocicletas adquiridos.</t>
  </si>
  <si>
    <t>Número de radios móviles VHF pro 3100.</t>
  </si>
  <si>
    <t>Número de alcohosensores adquiridos.</t>
  </si>
  <si>
    <t xml:space="preserve">Número de radares adquiridos. </t>
  </si>
  <si>
    <t>Número de radioteléfonos adquiridos.</t>
  </si>
  <si>
    <t>Número de baterías adquiridas.</t>
  </si>
  <si>
    <t>Número de equipos de cómputo adquiridos.</t>
  </si>
  <si>
    <t>Número de impresoras adquiridas.</t>
  </si>
  <si>
    <t>Número de tarjetas digitalizadas.</t>
  </si>
  <si>
    <t>Número de procesos certificados en la NTC GP 1000.</t>
  </si>
  <si>
    <t>FORTALECIMIENTO INSTITUCIONAL DE LA DIRECCIÓN DE TRÁNSITO DE BUCARAMANGA</t>
  </si>
  <si>
    <t>FORTALECIMIENTO INSTITUCIONAL</t>
  </si>
  <si>
    <t>LÍNEA ESTRATEGICA 5: CIUDAD CON GERENCIA PÚBLICA HONESTA Y EFICIENTE</t>
  </si>
  <si>
    <t>Difundir mensajes educativos para la prevención de la accidentalidad a través de los medios de comunicación.</t>
  </si>
  <si>
    <t>Mantener y adecuar la señalización vertical y horizontal de la ciudad.</t>
  </si>
  <si>
    <t>Atender a las solicitudes de la comunidad de la señalización vertical y horizontal.</t>
  </si>
  <si>
    <t>Dar mantenimiento a la red de semaforización y a los equipos de control para garantizar su funcionamiento permanente al 100%.</t>
  </si>
  <si>
    <t>Contratar las construcciones  y adecuaciones necesarias para habilitar la puesta en funcionamiento del CDA.</t>
  </si>
  <si>
    <t>Realizar la compra de los equipos necesarios para mejorar la capacidad operativa del grupo de control vial.</t>
  </si>
  <si>
    <t>Mantener y reponer el hardware de la Entidad.</t>
  </si>
  <si>
    <t>Contratar la digitalización de los archivos relacionados con los trámites de la Entidad.</t>
  </si>
  <si>
    <t>Capacitar y sensibilizar a los funcionarios de la DTB en la norma NTC GP 1000.</t>
  </si>
  <si>
    <t>PLAN MAESTRO DE ESPACIO PÚBLICO</t>
  </si>
  <si>
    <t>AMBIENTAL</t>
  </si>
  <si>
    <t>Coordinar con las otras dependencias relacionadas con el tema, las gestiones necesarias para la Elaboración del Plan Especial de Parqueaderos.</t>
  </si>
  <si>
    <t>Porcentaje de avance en la elaboración del plan especial de parqueaderos.</t>
  </si>
  <si>
    <t>ALCALDÍA DE BUCARAMANGA</t>
  </si>
  <si>
    <t>PLAN DE DESARROLLO 2008-2011 "BUCARAMANGA EMPRESA DE TODOS"</t>
  </si>
  <si>
    <t>PLAN DE ACCIÓN - DIRECCION DE TRANSITO DE BUCARAMANGA</t>
  </si>
  <si>
    <t>-</t>
  </si>
  <si>
    <t>Número de palm pocket adquiridas.</t>
  </si>
  <si>
    <t>I Trimestre</t>
  </si>
  <si>
    <t>II Trimestre</t>
  </si>
  <si>
    <t>III Trimestre</t>
  </si>
  <si>
    <t>IV Trimestre</t>
  </si>
  <si>
    <t xml:space="preserve"> -</t>
  </si>
  <si>
    <t>META CUMPLIMIENTO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</si>
</sst>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%"/>
    <numFmt numFmtId="187" formatCode="#,##0.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7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14" fontId="4" fillId="0" borderId="16" xfId="0" applyNumberFormat="1" applyFont="1" applyBorder="1" applyAlignment="1" applyProtection="1">
      <alignment horizontal="center" vertical="center" wrapText="1"/>
      <protection/>
    </xf>
    <xf numFmtId="14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justify" vertical="center" wrapText="1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justify" vertical="center" wrapText="1"/>
    </xf>
    <xf numFmtId="3" fontId="6" fillId="0" borderId="24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justify" vertical="center" wrapText="1"/>
    </xf>
    <xf numFmtId="0" fontId="6" fillId="0" borderId="21" xfId="0" applyFont="1" applyFill="1" applyBorder="1" applyAlignment="1">
      <alignment horizontal="justify" vertical="center" wrapText="1"/>
    </xf>
    <xf numFmtId="0" fontId="6" fillId="0" borderId="25" xfId="0" applyFont="1" applyFill="1" applyBorder="1" applyAlignment="1">
      <alignment horizontal="justify" vertical="center" wrapText="1"/>
    </xf>
    <xf numFmtId="3" fontId="6" fillId="0" borderId="26" xfId="0" applyNumberFormat="1" applyFont="1" applyFill="1" applyBorder="1" applyAlignment="1">
      <alignment horizontal="center" vertical="center"/>
    </xf>
    <xf numFmtId="14" fontId="6" fillId="0" borderId="27" xfId="0" applyNumberFormat="1" applyFont="1" applyBorder="1" applyAlignment="1">
      <alignment horizontal="center" vertical="center" wrapText="1"/>
    </xf>
    <xf numFmtId="14" fontId="6" fillId="0" borderId="28" xfId="0" applyNumberFormat="1" applyFont="1" applyBorder="1" applyAlignment="1">
      <alignment horizontal="center" vertical="center" wrapText="1"/>
    </xf>
    <xf numFmtId="3" fontId="6" fillId="0" borderId="2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26" xfId="0" applyFont="1" applyFill="1" applyBorder="1" applyAlignment="1">
      <alignment horizontal="justify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14" fontId="6" fillId="0" borderId="27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/>
    </xf>
    <xf numFmtId="9" fontId="6" fillId="0" borderId="21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14" fontId="6" fillId="33" borderId="30" xfId="0" applyNumberFormat="1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justify" vertical="center" wrapText="1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0" borderId="20" xfId="0" applyFont="1" applyFill="1" applyBorder="1" applyAlignment="1">
      <alignment horizontal="justify" vertical="center" wrapText="1"/>
    </xf>
    <xf numFmtId="0" fontId="6" fillId="0" borderId="32" xfId="0" applyFont="1" applyBorder="1" applyAlignment="1">
      <alignment horizontal="justify" vertical="center" wrapText="1"/>
    </xf>
    <xf numFmtId="14" fontId="6" fillId="0" borderId="23" xfId="0" applyNumberFormat="1" applyFont="1" applyBorder="1" applyAlignment="1">
      <alignment horizontal="center" vertical="center" wrapText="1"/>
    </xf>
    <xf numFmtId="14" fontId="6" fillId="0" borderId="33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justify" vertical="center" wrapText="1"/>
    </xf>
    <xf numFmtId="3" fontId="6" fillId="0" borderId="35" xfId="0" applyNumberFormat="1" applyFont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27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 wrapText="1"/>
    </xf>
    <xf numFmtId="3" fontId="6" fillId="0" borderId="45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3" fontId="6" fillId="0" borderId="4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44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3" fontId="6" fillId="0" borderId="43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42" xfId="0" applyNumberFormat="1" applyFont="1" applyFill="1" applyBorder="1" applyAlignment="1">
      <alignment horizontal="center" vertical="center" wrapText="1"/>
    </xf>
    <xf numFmtId="186" fontId="6" fillId="0" borderId="42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9" fontId="6" fillId="0" borderId="23" xfId="0" applyNumberFormat="1" applyFont="1" applyFill="1" applyBorder="1" applyAlignment="1">
      <alignment horizontal="center" vertical="center"/>
    </xf>
    <xf numFmtId="9" fontId="6" fillId="0" borderId="25" xfId="0" applyNumberFormat="1" applyFont="1" applyFill="1" applyBorder="1" applyAlignment="1">
      <alignment horizontal="center" vertical="center"/>
    </xf>
    <xf numFmtId="9" fontId="6" fillId="0" borderId="17" xfId="0" applyNumberFormat="1" applyFont="1" applyFill="1" applyBorder="1" applyAlignment="1">
      <alignment horizontal="center" vertical="center"/>
    </xf>
    <xf numFmtId="9" fontId="6" fillId="0" borderId="26" xfId="0" applyNumberFormat="1" applyFont="1" applyFill="1" applyBorder="1" applyAlignment="1">
      <alignment horizontal="center" vertical="center"/>
    </xf>
    <xf numFmtId="9" fontId="6" fillId="0" borderId="21" xfId="0" applyNumberFormat="1" applyFont="1" applyFill="1" applyBorder="1" applyAlignment="1">
      <alignment horizontal="center" vertical="center"/>
    </xf>
    <xf numFmtId="9" fontId="6" fillId="0" borderId="42" xfId="0" applyNumberFormat="1" applyFont="1" applyFill="1" applyBorder="1" applyAlignment="1">
      <alignment horizontal="center" vertical="center"/>
    </xf>
    <xf numFmtId="9" fontId="6" fillId="0" borderId="43" xfId="0" applyNumberFormat="1" applyFont="1" applyFill="1" applyBorder="1" applyAlignment="1">
      <alignment horizontal="center" vertical="center"/>
    </xf>
    <xf numFmtId="9" fontId="6" fillId="0" borderId="44" xfId="0" applyNumberFormat="1" applyFont="1" applyFill="1" applyBorder="1" applyAlignment="1">
      <alignment horizontal="center" vertical="center"/>
    </xf>
    <xf numFmtId="9" fontId="6" fillId="0" borderId="45" xfId="0" applyNumberFormat="1" applyFont="1" applyFill="1" applyBorder="1" applyAlignment="1">
      <alignment horizontal="center" vertical="center"/>
    </xf>
    <xf numFmtId="9" fontId="6" fillId="0" borderId="46" xfId="0" applyNumberFormat="1" applyFont="1" applyFill="1" applyBorder="1" applyAlignment="1">
      <alignment horizontal="center" vertical="center"/>
    </xf>
    <xf numFmtId="9" fontId="6" fillId="0" borderId="25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9" fontId="6" fillId="0" borderId="23" xfId="0" applyNumberFormat="1" applyFont="1" applyFill="1" applyBorder="1" applyAlignment="1">
      <alignment horizontal="center" vertical="center"/>
    </xf>
    <xf numFmtId="9" fontId="6" fillId="0" borderId="20" xfId="0" applyNumberFormat="1" applyFont="1" applyFill="1" applyBorder="1" applyAlignment="1">
      <alignment horizontal="center" vertical="center" wrapText="1"/>
    </xf>
    <xf numFmtId="9" fontId="6" fillId="0" borderId="33" xfId="0" applyNumberFormat="1" applyFont="1" applyFill="1" applyBorder="1" applyAlignment="1">
      <alignment horizontal="center" vertical="center" wrapText="1"/>
    </xf>
    <xf numFmtId="9" fontId="6" fillId="0" borderId="41" xfId="0" applyNumberFormat="1" applyFont="1" applyFill="1" applyBorder="1" applyAlignment="1">
      <alignment horizontal="center" vertical="center" wrapText="1"/>
    </xf>
    <xf numFmtId="9" fontId="6" fillId="0" borderId="41" xfId="0" applyNumberFormat="1" applyFont="1" applyFill="1" applyBorder="1" applyAlignment="1">
      <alignment horizontal="center" vertical="center" wrapText="1"/>
    </xf>
    <xf numFmtId="9" fontId="6" fillId="0" borderId="28" xfId="0" applyNumberFormat="1" applyFont="1" applyFill="1" applyBorder="1" applyAlignment="1">
      <alignment horizontal="center" vertical="center" wrapText="1"/>
    </xf>
    <xf numFmtId="9" fontId="6" fillId="0" borderId="27" xfId="0" applyNumberFormat="1" applyFont="1" applyFill="1" applyBorder="1" applyAlignment="1">
      <alignment horizontal="center" vertical="center" wrapText="1"/>
    </xf>
    <xf numFmtId="9" fontId="6" fillId="34" borderId="27" xfId="0" applyNumberFormat="1" applyFont="1" applyFill="1" applyBorder="1" applyAlignment="1">
      <alignment horizontal="center" vertical="center" wrapText="1"/>
    </xf>
    <xf numFmtId="9" fontId="6" fillId="34" borderId="33" xfId="0" applyNumberFormat="1" applyFont="1" applyFill="1" applyBorder="1" applyAlignment="1">
      <alignment horizontal="center" vertical="center" wrapText="1"/>
    </xf>
    <xf numFmtId="9" fontId="6" fillId="34" borderId="41" xfId="0" applyNumberFormat="1" applyFont="1" applyFill="1" applyBorder="1" applyAlignment="1">
      <alignment horizontal="center" vertical="center" wrapText="1"/>
    </xf>
    <xf numFmtId="9" fontId="6" fillId="0" borderId="46" xfId="0" applyNumberFormat="1" applyFont="1" applyFill="1" applyBorder="1" applyAlignment="1">
      <alignment horizontal="center" vertical="center"/>
    </xf>
    <xf numFmtId="9" fontId="6" fillId="0" borderId="13" xfId="0" applyNumberFormat="1" applyFont="1" applyFill="1" applyBorder="1" applyAlignment="1">
      <alignment horizontal="center" vertical="center" wrapText="1"/>
    </xf>
    <xf numFmtId="3" fontId="6" fillId="0" borderId="47" xfId="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9" fontId="6" fillId="0" borderId="19" xfId="0" applyNumberFormat="1" applyFont="1" applyFill="1" applyBorder="1" applyAlignment="1">
      <alignment horizontal="center" vertical="center"/>
    </xf>
    <xf numFmtId="9" fontId="10" fillId="0" borderId="20" xfId="0" applyNumberFormat="1" applyFont="1" applyBorder="1" applyAlignment="1">
      <alignment horizontal="center" vertical="center" wrapText="1"/>
    </xf>
    <xf numFmtId="9" fontId="10" fillId="0" borderId="21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9" fontId="10" fillId="0" borderId="27" xfId="0" applyNumberFormat="1" applyFont="1" applyBorder="1" applyAlignment="1">
      <alignment horizontal="center" vertical="center" wrapText="1"/>
    </xf>
    <xf numFmtId="3" fontId="10" fillId="0" borderId="35" xfId="0" applyNumberFormat="1" applyFont="1" applyBorder="1" applyAlignment="1">
      <alignment horizontal="center" vertical="center" wrapText="1"/>
    </xf>
    <xf numFmtId="9" fontId="6" fillId="0" borderId="21" xfId="0" applyNumberFormat="1" applyFont="1" applyFill="1" applyBorder="1" applyAlignment="1">
      <alignment horizontal="center" vertical="center" wrapText="1"/>
    </xf>
    <xf numFmtId="9" fontId="6" fillId="0" borderId="42" xfId="0" applyNumberFormat="1" applyFont="1" applyFill="1" applyBorder="1" applyAlignment="1">
      <alignment horizontal="center" vertical="center" wrapText="1"/>
    </xf>
    <xf numFmtId="9" fontId="6" fillId="0" borderId="43" xfId="0" applyNumberFormat="1" applyFont="1" applyFill="1" applyBorder="1" applyAlignment="1">
      <alignment horizontal="center" vertical="center"/>
    </xf>
    <xf numFmtId="9" fontId="6" fillId="0" borderId="45" xfId="0" applyNumberFormat="1" applyFont="1" applyFill="1" applyBorder="1" applyAlignment="1">
      <alignment horizontal="center" vertical="center"/>
    </xf>
    <xf numFmtId="9" fontId="6" fillId="0" borderId="27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/>
    </xf>
    <xf numFmtId="9" fontId="6" fillId="0" borderId="19" xfId="0" applyNumberFormat="1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9" fontId="6" fillId="0" borderId="3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5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10" fillId="35" borderId="21" xfId="0" applyNumberFormat="1" applyFont="1" applyFill="1" applyBorder="1" applyAlignment="1">
      <alignment horizontal="center" vertical="center" wrapText="1"/>
    </xf>
    <xf numFmtId="3" fontId="10" fillId="35" borderId="35" xfId="0" applyNumberFormat="1" applyFont="1" applyFill="1" applyBorder="1" applyAlignment="1">
      <alignment horizontal="center" vertical="center" wrapText="1"/>
    </xf>
    <xf numFmtId="9" fontId="6" fillId="0" borderId="26" xfId="0" applyNumberFormat="1" applyFont="1" applyFill="1" applyBorder="1" applyAlignment="1">
      <alignment horizontal="center" vertical="center"/>
    </xf>
    <xf numFmtId="3" fontId="6" fillId="34" borderId="39" xfId="0" applyNumberFormat="1" applyFont="1" applyFill="1" applyBorder="1" applyAlignment="1">
      <alignment horizontal="center" vertical="center"/>
    </xf>
    <xf numFmtId="3" fontId="6" fillId="0" borderId="39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14" fontId="4" fillId="34" borderId="16" xfId="0" applyNumberFormat="1" applyFont="1" applyFill="1" applyBorder="1" applyAlignment="1" applyProtection="1">
      <alignment horizontal="center" vertical="center" wrapText="1"/>
      <protection/>
    </xf>
    <xf numFmtId="9" fontId="6" fillId="0" borderId="42" xfId="0" applyNumberFormat="1" applyFont="1" applyFill="1" applyBorder="1" applyAlignment="1">
      <alignment horizontal="center" vertical="center"/>
    </xf>
    <xf numFmtId="9" fontId="6" fillId="0" borderId="44" xfId="0" applyNumberFormat="1" applyFont="1" applyFill="1" applyBorder="1" applyAlignment="1">
      <alignment horizontal="center" vertical="center"/>
    </xf>
    <xf numFmtId="9" fontId="10" fillId="0" borderId="27" xfId="0" applyNumberFormat="1" applyFont="1" applyFill="1" applyBorder="1" applyAlignment="1">
      <alignment horizontal="center" vertical="center" wrapText="1"/>
    </xf>
    <xf numFmtId="3" fontId="13" fillId="0" borderId="35" xfId="0" applyNumberFormat="1" applyFont="1" applyFill="1" applyBorder="1" applyAlignment="1">
      <alignment horizontal="center" vertical="center" wrapText="1"/>
    </xf>
    <xf numFmtId="3" fontId="13" fillId="0" borderId="2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3" fontId="6" fillId="4" borderId="46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/>
    </xf>
    <xf numFmtId="3" fontId="6" fillId="0" borderId="45" xfId="0" applyNumberFormat="1" applyFont="1" applyFill="1" applyBorder="1" applyAlignment="1">
      <alignment horizontal="center" vertical="center" wrapText="1"/>
    </xf>
    <xf numFmtId="3" fontId="6" fillId="0" borderId="46" xfId="0" applyNumberFormat="1" applyFont="1" applyFill="1" applyBorder="1" applyAlignment="1">
      <alignment horizontal="center" vertical="center" wrapText="1"/>
    </xf>
    <xf numFmtId="187" fontId="6" fillId="0" borderId="30" xfId="0" applyNumberFormat="1" applyFont="1" applyFill="1" applyBorder="1" applyAlignment="1">
      <alignment horizontal="center" vertical="center" wrapText="1"/>
    </xf>
    <xf numFmtId="3" fontId="6" fillId="24" borderId="26" xfId="0" applyNumberFormat="1" applyFont="1" applyFill="1" applyBorder="1" applyAlignment="1">
      <alignment horizontal="center" vertical="center"/>
    </xf>
    <xf numFmtId="3" fontId="6" fillId="24" borderId="29" xfId="0" applyNumberFormat="1" applyFont="1" applyFill="1" applyBorder="1" applyAlignment="1">
      <alignment horizontal="center" vertical="center"/>
    </xf>
    <xf numFmtId="3" fontId="6" fillId="24" borderId="23" xfId="0" applyNumberFormat="1" applyFont="1" applyFill="1" applyBorder="1" applyAlignment="1">
      <alignment horizontal="center" vertical="center"/>
    </xf>
    <xf numFmtId="3" fontId="6" fillId="24" borderId="24" xfId="0" applyNumberFormat="1" applyFont="1" applyFill="1" applyBorder="1" applyAlignment="1">
      <alignment horizontal="center" vertical="center"/>
    </xf>
    <xf numFmtId="187" fontId="3" fillId="0" borderId="44" xfId="0" applyNumberFormat="1" applyFont="1" applyFill="1" applyBorder="1" applyAlignment="1">
      <alignment horizontal="center" vertical="center" wrapText="1"/>
    </xf>
    <xf numFmtId="187" fontId="6" fillId="24" borderId="17" xfId="0" applyNumberFormat="1" applyFont="1" applyFill="1" applyBorder="1" applyAlignment="1">
      <alignment horizontal="center" vertical="center"/>
    </xf>
    <xf numFmtId="186" fontId="6" fillId="24" borderId="21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5" xfId="0" applyNumberFormat="1" applyFont="1" applyBorder="1" applyAlignment="1" applyProtection="1">
      <alignment horizontal="center" vertical="center"/>
      <protection locked="0"/>
    </xf>
    <xf numFmtId="3" fontId="6" fillId="0" borderId="21" xfId="0" applyNumberFormat="1" applyFont="1" applyFill="1" applyBorder="1" applyAlignment="1" applyProtection="1">
      <alignment horizontal="center" vertical="center"/>
      <protection locked="0"/>
    </xf>
    <xf numFmtId="3" fontId="6" fillId="0" borderId="35" xfId="0" applyNumberFormat="1" applyFont="1" applyFill="1" applyBorder="1" applyAlignment="1" applyProtection="1">
      <alignment horizontal="center" vertical="center"/>
      <protection locked="0"/>
    </xf>
    <xf numFmtId="3" fontId="6" fillId="0" borderId="36" xfId="0" applyNumberFormat="1" applyFont="1" applyBorder="1" applyAlignment="1" applyProtection="1">
      <alignment horizontal="center" vertical="center"/>
      <protection locked="0"/>
    </xf>
    <xf numFmtId="3" fontId="6" fillId="0" borderId="26" xfId="0" applyNumberFormat="1" applyFont="1" applyFill="1" applyBorder="1" applyAlignment="1" applyProtection="1">
      <alignment horizontal="center" vertical="center"/>
      <protection locked="0"/>
    </xf>
    <xf numFmtId="3" fontId="6" fillId="0" borderId="37" xfId="0" applyNumberFormat="1" applyFont="1" applyBorder="1" applyAlignment="1" applyProtection="1">
      <alignment horizontal="center" vertical="center"/>
      <protection locked="0"/>
    </xf>
    <xf numFmtId="3" fontId="6" fillId="0" borderId="17" xfId="0" applyNumberFormat="1" applyFont="1" applyFill="1" applyBorder="1" applyAlignment="1" applyProtection="1">
      <alignment horizontal="center" vertical="center"/>
      <protection locked="0"/>
    </xf>
    <xf numFmtId="3" fontId="6" fillId="0" borderId="38" xfId="0" applyNumberFormat="1" applyFont="1" applyBorder="1" applyAlignment="1" applyProtection="1">
      <alignment horizontal="center" vertical="center"/>
      <protection locked="0"/>
    </xf>
    <xf numFmtId="3" fontId="6" fillId="0" borderId="23" xfId="0" applyNumberFormat="1" applyFont="1" applyFill="1" applyBorder="1" applyAlignment="1" applyProtection="1">
      <alignment horizontal="center" vertical="center"/>
      <protection locked="0"/>
    </xf>
    <xf numFmtId="3" fontId="6" fillId="0" borderId="39" xfId="0" applyNumberFormat="1" applyFont="1" applyBorder="1" applyAlignment="1" applyProtection="1">
      <alignment horizontal="center" vertical="center"/>
      <protection locked="0"/>
    </xf>
    <xf numFmtId="3" fontId="6" fillId="0" borderId="25" xfId="0" applyNumberFormat="1" applyFont="1" applyFill="1" applyBorder="1" applyAlignment="1" applyProtection="1">
      <alignment horizontal="center" vertical="center"/>
      <protection locked="0"/>
    </xf>
    <xf numFmtId="3" fontId="6" fillId="0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 wrapText="1"/>
      <protection/>
    </xf>
    <xf numFmtId="0" fontId="4" fillId="0" borderId="53" xfId="0" applyFont="1" applyBorder="1" applyAlignment="1" applyProtection="1">
      <alignment horizontal="center" vertical="center" wrapText="1"/>
      <protection/>
    </xf>
    <xf numFmtId="0" fontId="4" fillId="0" borderId="54" xfId="0" applyFont="1" applyBorder="1" applyAlignment="1" applyProtection="1">
      <alignment horizontal="center" vertical="center" wrapText="1"/>
      <protection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justify" vertical="center" wrapText="1"/>
    </xf>
    <xf numFmtId="0" fontId="6" fillId="0" borderId="62" xfId="0" applyFont="1" applyBorder="1" applyAlignment="1">
      <alignment horizontal="justify" vertical="center" wrapText="1"/>
    </xf>
    <xf numFmtId="0" fontId="6" fillId="0" borderId="63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64" xfId="0" applyFont="1" applyBorder="1" applyAlignment="1">
      <alignment horizontal="center" vertical="center" wrapText="1"/>
    </xf>
    <xf numFmtId="14" fontId="6" fillId="0" borderId="53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4" fontId="6" fillId="0" borderId="54" xfId="0" applyNumberFormat="1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justify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4" fontId="6" fillId="0" borderId="29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9" fontId="6" fillId="0" borderId="61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9" fontId="6" fillId="0" borderId="66" xfId="0" applyNumberFormat="1" applyFont="1" applyFill="1" applyBorder="1" applyAlignment="1">
      <alignment horizontal="center" vertical="center" wrapText="1"/>
    </xf>
    <xf numFmtId="9" fontId="6" fillId="0" borderId="62" xfId="0" applyNumberFormat="1" applyFont="1" applyFill="1" applyBorder="1" applyAlignment="1">
      <alignment horizontal="center" vertical="center" wrapText="1"/>
    </xf>
    <xf numFmtId="9" fontId="0" fillId="0" borderId="62" xfId="0" applyNumberFormat="1" applyBorder="1" applyAlignment="1">
      <alignment horizontal="center" vertical="center" wrapText="1"/>
    </xf>
    <xf numFmtId="9" fontId="0" fillId="0" borderId="66" xfId="0" applyNumberFormat="1" applyBorder="1" applyAlignment="1">
      <alignment horizontal="center" vertical="center" wrapText="1"/>
    </xf>
    <xf numFmtId="0" fontId="4" fillId="0" borderId="70" xfId="0" applyFont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1695450</xdr:colOff>
      <xdr:row>0</xdr:row>
      <xdr:rowOff>152400</xdr:rowOff>
    </xdr:from>
    <xdr:to>
      <xdr:col>5</xdr:col>
      <xdr:colOff>2409825</xdr:colOff>
      <xdr:row>5</xdr:row>
      <xdr:rowOff>9525</xdr:rowOff>
    </xdr:to>
    <xdr:pic>
      <xdr:nvPicPr>
        <xdr:cNvPr id="1" name="Imagen 5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152400"/>
          <a:ext cx="714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885825</xdr:colOff>
      <xdr:row>1</xdr:row>
      <xdr:rowOff>133350</xdr:rowOff>
    </xdr:from>
    <xdr:to>
      <xdr:col>13</xdr:col>
      <xdr:colOff>342900</xdr:colOff>
      <xdr:row>4</xdr:row>
      <xdr:rowOff>76200</xdr:rowOff>
    </xdr:to>
    <xdr:pic>
      <xdr:nvPicPr>
        <xdr:cNvPr id="2" name="Picture 22" descr="Logo_Empresa_de_todos"/>
        <xdr:cNvPicPr preferRelativeResize="1">
          <a:picLocks noChangeAspect="1"/>
        </xdr:cNvPicPr>
      </xdr:nvPicPr>
      <xdr:blipFill>
        <a:blip r:embed="rId2"/>
        <a:srcRect l="30648" t="55755" r="-93"/>
        <a:stretch>
          <a:fillRect/>
        </a:stretch>
      </xdr:blipFill>
      <xdr:spPr>
        <a:xfrm>
          <a:off x="15344775" y="314325"/>
          <a:ext cx="1257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1657350</xdr:colOff>
      <xdr:row>1</xdr:row>
      <xdr:rowOff>0</xdr:rowOff>
    </xdr:from>
    <xdr:to>
      <xdr:col>5</xdr:col>
      <xdr:colOff>2371725</xdr:colOff>
      <xdr:row>5</xdr:row>
      <xdr:rowOff>38100</xdr:rowOff>
    </xdr:to>
    <xdr:pic>
      <xdr:nvPicPr>
        <xdr:cNvPr id="1" name="Imagen 5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0975"/>
          <a:ext cx="714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647700</xdr:colOff>
      <xdr:row>1</xdr:row>
      <xdr:rowOff>180975</xdr:rowOff>
    </xdr:from>
    <xdr:to>
      <xdr:col>14</xdr:col>
      <xdr:colOff>104775</xdr:colOff>
      <xdr:row>4</xdr:row>
      <xdr:rowOff>123825</xdr:rowOff>
    </xdr:to>
    <xdr:pic>
      <xdr:nvPicPr>
        <xdr:cNvPr id="2" name="Picture 22" descr="Logo_Empresa_de_todos"/>
        <xdr:cNvPicPr preferRelativeResize="1">
          <a:picLocks noChangeAspect="1"/>
        </xdr:cNvPicPr>
      </xdr:nvPicPr>
      <xdr:blipFill>
        <a:blip r:embed="rId2"/>
        <a:srcRect l="30648" t="55755" r="-93"/>
        <a:stretch>
          <a:fillRect/>
        </a:stretch>
      </xdr:blipFill>
      <xdr:spPr>
        <a:xfrm>
          <a:off x="15106650" y="361950"/>
          <a:ext cx="1257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2200275</xdr:colOff>
      <xdr:row>1</xdr:row>
      <xdr:rowOff>0</xdr:rowOff>
    </xdr:from>
    <xdr:to>
      <xdr:col>6</xdr:col>
      <xdr:colOff>152400</xdr:colOff>
      <xdr:row>5</xdr:row>
      <xdr:rowOff>38100</xdr:rowOff>
    </xdr:to>
    <xdr:pic>
      <xdr:nvPicPr>
        <xdr:cNvPr id="1" name="Imagen 5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180975"/>
          <a:ext cx="714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</xdr:row>
      <xdr:rowOff>57150</xdr:rowOff>
    </xdr:from>
    <xdr:to>
      <xdr:col>15</xdr:col>
      <xdr:colOff>1257300</xdr:colOff>
      <xdr:row>4</xdr:row>
      <xdr:rowOff>0</xdr:rowOff>
    </xdr:to>
    <xdr:pic>
      <xdr:nvPicPr>
        <xdr:cNvPr id="2" name="Picture 22" descr="Logo_Empresa_de_todos"/>
        <xdr:cNvPicPr preferRelativeResize="1">
          <a:picLocks noChangeAspect="1"/>
        </xdr:cNvPicPr>
      </xdr:nvPicPr>
      <xdr:blipFill>
        <a:blip r:embed="rId2"/>
        <a:srcRect l="30648" t="55755" r="-93"/>
        <a:stretch>
          <a:fillRect/>
        </a:stretch>
      </xdr:blipFill>
      <xdr:spPr>
        <a:xfrm>
          <a:off x="15925800" y="238125"/>
          <a:ext cx="1257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1447800</xdr:colOff>
      <xdr:row>1</xdr:row>
      <xdr:rowOff>0</xdr:rowOff>
    </xdr:from>
    <xdr:to>
      <xdr:col>5</xdr:col>
      <xdr:colOff>2371725</xdr:colOff>
      <xdr:row>5</xdr:row>
      <xdr:rowOff>38100</xdr:rowOff>
    </xdr:to>
    <xdr:pic>
      <xdr:nvPicPr>
        <xdr:cNvPr id="1" name="Imagen 5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180975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647700</xdr:colOff>
      <xdr:row>1</xdr:row>
      <xdr:rowOff>180975</xdr:rowOff>
    </xdr:from>
    <xdr:to>
      <xdr:col>13</xdr:col>
      <xdr:colOff>104775</xdr:colOff>
      <xdr:row>4</xdr:row>
      <xdr:rowOff>123825</xdr:rowOff>
    </xdr:to>
    <xdr:pic>
      <xdr:nvPicPr>
        <xdr:cNvPr id="2" name="Picture 22" descr="Logo_Empresa_de_todos"/>
        <xdr:cNvPicPr preferRelativeResize="1">
          <a:picLocks noChangeAspect="1"/>
        </xdr:cNvPicPr>
      </xdr:nvPicPr>
      <xdr:blipFill>
        <a:blip r:embed="rId2"/>
        <a:srcRect l="30648" t="55755" r="-93"/>
        <a:stretch>
          <a:fillRect/>
        </a:stretch>
      </xdr:blipFill>
      <xdr:spPr>
        <a:xfrm>
          <a:off x="15106650" y="361950"/>
          <a:ext cx="1257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1"/>
  <sheetViews>
    <sheetView zoomScale="80" zoomScaleNormal="80" zoomScalePageLayoutView="0" workbookViewId="0" topLeftCell="C32">
      <selection activeCell="F39" sqref="A39:IV39"/>
    </sheetView>
  </sheetViews>
  <sheetFormatPr defaultColWidth="11.00390625" defaultRowHeight="14.25"/>
  <cols>
    <col min="1" max="1" width="14.875" style="0" customWidth="1"/>
    <col min="2" max="2" width="17.875" style="0" customWidth="1"/>
    <col min="3" max="3" width="21.375" style="0" customWidth="1"/>
    <col min="5" max="5" width="11.75390625" style="0" customWidth="1"/>
    <col min="6" max="6" width="36.25390625" style="0" customWidth="1"/>
    <col min="7" max="9" width="9.625" style="0" customWidth="1"/>
    <col min="11" max="11" width="13.125" style="0" customWidth="1"/>
    <col min="12" max="14" width="23.625" style="0" customWidth="1"/>
    <col min="15" max="16" width="12.625" style="0" customWidth="1"/>
    <col min="17" max="17" width="42.625" style="0" customWidth="1"/>
    <col min="19" max="19" width="11.625" style="0" customWidth="1"/>
  </cols>
  <sheetData>
    <row r="2" spans="1:17" ht="18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8">
      <c r="A3" s="58" t="s">
        <v>74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ht="18">
      <c r="A4" s="58" t="s">
        <v>75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6" ht="15" thickBot="1"/>
    <row r="7" spans="1:19" ht="15.75" thickBot="1">
      <c r="A7" s="5" t="s">
        <v>4</v>
      </c>
      <c r="B7" s="7" t="s">
        <v>20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.75" thickBot="1">
      <c r="A8" s="8">
        <v>2008</v>
      </c>
      <c r="B8" s="9">
        <v>39813</v>
      </c>
      <c r="C8" s="192" t="s">
        <v>5</v>
      </c>
      <c r="D8" s="193"/>
      <c r="E8" s="193"/>
      <c r="F8" s="193"/>
      <c r="G8" s="193"/>
      <c r="H8" s="193"/>
      <c r="I8" s="194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5" customHeight="1">
      <c r="A9" s="195" t="s">
        <v>0</v>
      </c>
      <c r="B9" s="198" t="s">
        <v>1</v>
      </c>
      <c r="C9" s="199" t="s">
        <v>2</v>
      </c>
      <c r="D9" s="202" t="s">
        <v>6</v>
      </c>
      <c r="E9" s="202"/>
      <c r="F9" s="202" t="s">
        <v>7</v>
      </c>
      <c r="G9" s="202"/>
      <c r="H9" s="202"/>
      <c r="I9" s="204"/>
      <c r="J9" s="231" t="s">
        <v>8</v>
      </c>
      <c r="K9" s="232"/>
      <c r="L9" s="235" t="s">
        <v>19</v>
      </c>
      <c r="M9" s="236"/>
      <c r="N9" s="237"/>
      <c r="O9" s="237"/>
      <c r="P9" s="238"/>
      <c r="Q9" s="199" t="s">
        <v>9</v>
      </c>
      <c r="R9" s="202"/>
      <c r="S9" s="204"/>
    </row>
    <row r="10" spans="1:19" ht="15" customHeight="1">
      <c r="A10" s="196"/>
      <c r="B10" s="198"/>
      <c r="C10" s="200"/>
      <c r="D10" s="203"/>
      <c r="E10" s="203"/>
      <c r="F10" s="203"/>
      <c r="G10" s="203"/>
      <c r="H10" s="203"/>
      <c r="I10" s="205"/>
      <c r="J10" s="233"/>
      <c r="K10" s="234"/>
      <c r="L10" s="239"/>
      <c r="M10" s="240"/>
      <c r="N10" s="241"/>
      <c r="O10" s="241"/>
      <c r="P10" s="242"/>
      <c r="Q10" s="200"/>
      <c r="R10" s="203"/>
      <c r="S10" s="205"/>
    </row>
    <row r="11" spans="1:19" ht="15">
      <c r="A11" s="196"/>
      <c r="B11" s="198"/>
      <c r="C11" s="200"/>
      <c r="D11" s="203"/>
      <c r="E11" s="203"/>
      <c r="F11" s="203" t="s">
        <v>10</v>
      </c>
      <c r="G11" s="206" t="s">
        <v>3</v>
      </c>
      <c r="H11" s="203" t="s">
        <v>11</v>
      </c>
      <c r="I11" s="205"/>
      <c r="J11" s="227" t="s">
        <v>12</v>
      </c>
      <c r="K11" s="229" t="s">
        <v>13</v>
      </c>
      <c r="L11" s="239"/>
      <c r="M11" s="240"/>
      <c r="N11" s="241"/>
      <c r="O11" s="241"/>
      <c r="P11" s="242"/>
      <c r="Q11" s="200"/>
      <c r="R11" s="203"/>
      <c r="S11" s="205"/>
    </row>
    <row r="12" spans="1:19" ht="42" customHeight="1" thickBot="1">
      <c r="A12" s="197"/>
      <c r="B12" s="198"/>
      <c r="C12" s="201"/>
      <c r="D12" s="3" t="s">
        <v>14</v>
      </c>
      <c r="E12" s="3" t="s">
        <v>15</v>
      </c>
      <c r="F12" s="226"/>
      <c r="G12" s="207"/>
      <c r="H12" s="3" t="s">
        <v>16</v>
      </c>
      <c r="I12" s="6" t="s">
        <v>17</v>
      </c>
      <c r="J12" s="228"/>
      <c r="K12" s="230"/>
      <c r="L12" s="12" t="s">
        <v>23</v>
      </c>
      <c r="M12" s="13" t="s">
        <v>24</v>
      </c>
      <c r="N12" s="14" t="s">
        <v>25</v>
      </c>
      <c r="O12" s="14" t="s">
        <v>21</v>
      </c>
      <c r="P12" s="15" t="s">
        <v>22</v>
      </c>
      <c r="Q12" s="4" t="s">
        <v>18</v>
      </c>
      <c r="R12" s="3" t="s">
        <v>14</v>
      </c>
      <c r="S12" s="6" t="s">
        <v>15</v>
      </c>
    </row>
    <row r="13" spans="1:19" ht="83.25" customHeight="1" thickBot="1">
      <c r="A13" s="11" t="s">
        <v>30</v>
      </c>
      <c r="B13" s="18" t="s">
        <v>29</v>
      </c>
      <c r="C13" s="16" t="s">
        <v>28</v>
      </c>
      <c r="D13" s="17">
        <v>39448</v>
      </c>
      <c r="E13" s="17">
        <v>39813</v>
      </c>
      <c r="F13" s="20" t="s">
        <v>27</v>
      </c>
      <c r="G13" s="21">
        <v>49555</v>
      </c>
      <c r="H13" s="85">
        <v>39347</v>
      </c>
      <c r="I13" s="86">
        <v>36405</v>
      </c>
      <c r="J13" s="106">
        <v>1</v>
      </c>
      <c r="K13" s="112">
        <v>1</v>
      </c>
      <c r="L13" s="52">
        <v>150000</v>
      </c>
      <c r="M13" s="88">
        <v>133948</v>
      </c>
      <c r="N13" s="21">
        <v>0</v>
      </c>
      <c r="O13" s="97">
        <f>+M13/L13</f>
        <v>0.8929866666666667</v>
      </c>
      <c r="P13" s="98">
        <f>+N13/M13</f>
        <v>0</v>
      </c>
      <c r="Q13" s="46" t="s">
        <v>60</v>
      </c>
      <c r="R13" s="17">
        <v>39448</v>
      </c>
      <c r="S13" s="29">
        <v>39813</v>
      </c>
    </row>
    <row r="14" spans="1:19" ht="11.25" customHeight="1" thickBot="1">
      <c r="A14" s="40"/>
      <c r="B14" s="41"/>
      <c r="C14" s="41"/>
      <c r="D14" s="42"/>
      <c r="E14" s="42"/>
      <c r="F14" s="43"/>
      <c r="G14" s="41"/>
      <c r="H14" s="41"/>
      <c r="I14" s="41"/>
      <c r="J14" s="41"/>
      <c r="K14" s="41"/>
      <c r="L14" s="44"/>
      <c r="M14" s="44"/>
      <c r="N14" s="44"/>
      <c r="O14" s="44"/>
      <c r="P14" s="44"/>
      <c r="Q14" s="43"/>
      <c r="R14" s="41"/>
      <c r="S14" s="45"/>
    </row>
    <row r="15" spans="1:19" s="32" customFormat="1" ht="43.5" customHeight="1" thickBot="1">
      <c r="A15" s="208" t="s">
        <v>40</v>
      </c>
      <c r="B15" s="34" t="s">
        <v>70</v>
      </c>
      <c r="C15" s="35" t="s">
        <v>69</v>
      </c>
      <c r="D15" s="36">
        <v>39448</v>
      </c>
      <c r="E15" s="36">
        <v>39813</v>
      </c>
      <c r="F15" s="26" t="s">
        <v>72</v>
      </c>
      <c r="G15" s="39">
        <v>0.25</v>
      </c>
      <c r="H15" s="85">
        <v>0</v>
      </c>
      <c r="I15" s="87">
        <v>0.025</v>
      </c>
      <c r="J15" s="106">
        <v>1</v>
      </c>
      <c r="K15" s="111">
        <f>+(I15+H15)/G15</f>
        <v>0.1</v>
      </c>
      <c r="L15" s="53">
        <v>157000</v>
      </c>
      <c r="M15" s="88">
        <v>79985</v>
      </c>
      <c r="N15" s="21">
        <v>0</v>
      </c>
      <c r="O15" s="97">
        <f>+M15/L15</f>
        <v>0.5094585987261147</v>
      </c>
      <c r="P15" s="98">
        <f>+N15/M15</f>
        <v>0</v>
      </c>
      <c r="Q15" s="47" t="s">
        <v>71</v>
      </c>
      <c r="R15" s="36">
        <v>39448</v>
      </c>
      <c r="S15" s="37">
        <v>39813</v>
      </c>
    </row>
    <row r="16" spans="1:19" s="32" customFormat="1" ht="11.25" customHeight="1" thickBot="1">
      <c r="A16" s="209"/>
      <c r="B16" s="40"/>
      <c r="C16" s="41"/>
      <c r="D16" s="42"/>
      <c r="E16" s="42"/>
      <c r="F16" s="43"/>
      <c r="G16" s="41"/>
      <c r="H16" s="41"/>
      <c r="I16" s="41"/>
      <c r="J16" s="41"/>
      <c r="K16" s="41"/>
      <c r="L16" s="44"/>
      <c r="M16" s="44"/>
      <c r="N16" s="44"/>
      <c r="O16" s="44"/>
      <c r="P16" s="44"/>
      <c r="Q16" s="43"/>
      <c r="R16" s="41"/>
      <c r="S16" s="45"/>
    </row>
    <row r="17" spans="1:19" ht="44.25" customHeight="1">
      <c r="A17" s="210"/>
      <c r="B17" s="248" t="s">
        <v>39</v>
      </c>
      <c r="C17" s="223" t="s">
        <v>36</v>
      </c>
      <c r="D17" s="250">
        <v>39448</v>
      </c>
      <c r="E17" s="250">
        <v>39813</v>
      </c>
      <c r="F17" s="33" t="s">
        <v>31</v>
      </c>
      <c r="G17" s="28">
        <v>89</v>
      </c>
      <c r="H17" s="83">
        <v>81</v>
      </c>
      <c r="I17" s="84">
        <v>46</v>
      </c>
      <c r="J17" s="252">
        <v>1</v>
      </c>
      <c r="K17" s="113">
        <v>1</v>
      </c>
      <c r="L17" s="54">
        <v>120000</v>
      </c>
      <c r="M17" s="89">
        <v>61985</v>
      </c>
      <c r="N17" s="28">
        <v>0</v>
      </c>
      <c r="O17" s="96">
        <f>+M17/L17</f>
        <v>0.5165416666666667</v>
      </c>
      <c r="P17" s="99">
        <f>+N17/M17</f>
        <v>0</v>
      </c>
      <c r="Q17" s="48" t="s">
        <v>61</v>
      </c>
      <c r="R17" s="49">
        <v>39448</v>
      </c>
      <c r="S17" s="50">
        <v>39813</v>
      </c>
    </row>
    <row r="18" spans="1:19" ht="44.25" customHeight="1" thickBot="1">
      <c r="A18" s="210"/>
      <c r="B18" s="248"/>
      <c r="C18" s="221"/>
      <c r="D18" s="218"/>
      <c r="E18" s="218"/>
      <c r="F18" s="23" t="s">
        <v>32</v>
      </c>
      <c r="G18" s="24">
        <v>8500</v>
      </c>
      <c r="H18" s="81">
        <v>5057</v>
      </c>
      <c r="I18" s="82">
        <v>3443</v>
      </c>
      <c r="J18" s="253"/>
      <c r="K18" s="110">
        <f>+(I18+H18)/G18</f>
        <v>1</v>
      </c>
      <c r="L18" s="55">
        <v>2180000</v>
      </c>
      <c r="M18" s="90">
        <v>126779</v>
      </c>
      <c r="N18" s="38">
        <v>0</v>
      </c>
      <c r="O18" s="95">
        <f>+M18/L18</f>
        <v>0.058155504587155966</v>
      </c>
      <c r="P18" s="100">
        <f>+N18/M18</f>
        <v>0</v>
      </c>
      <c r="Q18" s="51" t="s">
        <v>62</v>
      </c>
      <c r="R18" s="10">
        <v>39448</v>
      </c>
      <c r="S18" s="30">
        <v>39813</v>
      </c>
    </row>
    <row r="19" spans="1:19" ht="56.25" customHeight="1">
      <c r="A19" s="210"/>
      <c r="B19" s="248"/>
      <c r="C19" s="224" t="s">
        <v>37</v>
      </c>
      <c r="D19" s="217">
        <v>39448</v>
      </c>
      <c r="E19" s="217">
        <v>39813</v>
      </c>
      <c r="F19" s="25" t="s">
        <v>33</v>
      </c>
      <c r="G19" s="22">
        <v>2000</v>
      </c>
      <c r="H19" s="77">
        <v>1000</v>
      </c>
      <c r="I19" s="78">
        <v>1000</v>
      </c>
      <c r="J19" s="252">
        <v>1</v>
      </c>
      <c r="K19" s="107">
        <f>+(I19+H19)/G19</f>
        <v>1</v>
      </c>
      <c r="L19" s="56">
        <v>0</v>
      </c>
      <c r="M19" s="91">
        <v>0</v>
      </c>
      <c r="N19" s="22">
        <v>0</v>
      </c>
      <c r="O19" s="105" t="s">
        <v>76</v>
      </c>
      <c r="P19" s="101">
        <v>0</v>
      </c>
      <c r="Q19" s="212" t="s">
        <v>63</v>
      </c>
      <c r="R19" s="217">
        <v>39448</v>
      </c>
      <c r="S19" s="245">
        <v>39813</v>
      </c>
    </row>
    <row r="20" spans="1:19" ht="56.25" customHeight="1" thickBot="1">
      <c r="A20" s="210"/>
      <c r="B20" s="248"/>
      <c r="C20" s="225"/>
      <c r="D20" s="218"/>
      <c r="E20" s="218"/>
      <c r="F20" s="23" t="s">
        <v>34</v>
      </c>
      <c r="G20" s="24">
        <v>173</v>
      </c>
      <c r="H20" s="81">
        <v>173</v>
      </c>
      <c r="I20" s="82">
        <v>173</v>
      </c>
      <c r="J20" s="253"/>
      <c r="K20" s="110">
        <f>+AVERAGE(H20:I20)/G20</f>
        <v>1</v>
      </c>
      <c r="L20" s="55">
        <v>235000</v>
      </c>
      <c r="M20" s="90">
        <v>165387</v>
      </c>
      <c r="N20" s="38">
        <v>0</v>
      </c>
      <c r="O20" s="95">
        <f>+M20/L20</f>
        <v>0.7037744680851064</v>
      </c>
      <c r="P20" s="100">
        <f>+N20/M20</f>
        <v>0</v>
      </c>
      <c r="Q20" s="247"/>
      <c r="R20" s="218"/>
      <c r="S20" s="246"/>
    </row>
    <row r="21" spans="1:19" ht="134.25" customHeight="1" thickBot="1">
      <c r="A21" s="211"/>
      <c r="B21" s="249"/>
      <c r="C21" s="19" t="s">
        <v>38</v>
      </c>
      <c r="D21" s="17">
        <v>39448</v>
      </c>
      <c r="E21" s="17">
        <v>39813</v>
      </c>
      <c r="F21" s="26" t="s">
        <v>35</v>
      </c>
      <c r="G21" s="21">
        <v>1</v>
      </c>
      <c r="H21" s="85">
        <v>0</v>
      </c>
      <c r="I21" s="86">
        <v>1</v>
      </c>
      <c r="J21" s="106">
        <v>1</v>
      </c>
      <c r="K21" s="111">
        <f>+(H21+I21)/G21</f>
        <v>1</v>
      </c>
      <c r="L21" s="52">
        <v>300000</v>
      </c>
      <c r="M21" s="88">
        <v>297090</v>
      </c>
      <c r="N21" s="21">
        <v>0</v>
      </c>
      <c r="O21" s="97">
        <f>+M21/L21</f>
        <v>0.9903</v>
      </c>
      <c r="P21" s="98">
        <f>+N21/M21</f>
        <v>0</v>
      </c>
      <c r="Q21" s="46" t="s">
        <v>64</v>
      </c>
      <c r="R21" s="17">
        <v>39448</v>
      </c>
      <c r="S21" s="29">
        <v>39813</v>
      </c>
    </row>
    <row r="22" spans="1:19" ht="11.25" customHeight="1" thickBot="1">
      <c r="A22" s="40"/>
      <c r="B22" s="41"/>
      <c r="C22" s="41"/>
      <c r="D22" s="42"/>
      <c r="E22" s="42"/>
      <c r="F22" s="43"/>
      <c r="G22" s="41"/>
      <c r="H22" s="41"/>
      <c r="I22" s="41"/>
      <c r="J22" s="41"/>
      <c r="K22" s="41"/>
      <c r="L22" s="44"/>
      <c r="M22" s="44"/>
      <c r="N22" s="44"/>
      <c r="O22" s="44"/>
      <c r="P22" s="44"/>
      <c r="Q22" s="43"/>
      <c r="R22" s="41"/>
      <c r="S22" s="45"/>
    </row>
    <row r="23" spans="1:19" ht="32.25" customHeight="1">
      <c r="A23" s="208" t="s">
        <v>59</v>
      </c>
      <c r="B23" s="251" t="s">
        <v>58</v>
      </c>
      <c r="C23" s="219" t="s">
        <v>57</v>
      </c>
      <c r="D23" s="217">
        <v>39448</v>
      </c>
      <c r="E23" s="217">
        <v>39813</v>
      </c>
      <c r="F23" s="25" t="s">
        <v>41</v>
      </c>
      <c r="G23" s="22">
        <v>10</v>
      </c>
      <c r="H23" s="77">
        <v>0</v>
      </c>
      <c r="I23" s="78">
        <v>10</v>
      </c>
      <c r="J23" s="252">
        <v>1</v>
      </c>
      <c r="K23" s="107">
        <f>+(I23+H23)/G23</f>
        <v>1</v>
      </c>
      <c r="L23" s="56">
        <v>110650</v>
      </c>
      <c r="M23" s="91">
        <v>60308</v>
      </c>
      <c r="N23" s="22">
        <v>0</v>
      </c>
      <c r="O23" s="93">
        <f>+M23/L23</f>
        <v>0.5450338906461817</v>
      </c>
      <c r="P23" s="101">
        <f>+N23/M23</f>
        <v>0</v>
      </c>
      <c r="Q23" s="212" t="s">
        <v>65</v>
      </c>
      <c r="R23" s="217">
        <v>39448</v>
      </c>
      <c r="S23" s="245">
        <v>39813</v>
      </c>
    </row>
    <row r="24" spans="1:19" ht="32.25" customHeight="1">
      <c r="A24" s="209"/>
      <c r="B24" s="210"/>
      <c r="C24" s="220"/>
      <c r="D24" s="222"/>
      <c r="E24" s="222"/>
      <c r="F24" s="27" t="s">
        <v>42</v>
      </c>
      <c r="G24" s="28">
        <v>0</v>
      </c>
      <c r="H24" s="79">
        <v>0</v>
      </c>
      <c r="I24" s="80">
        <v>0</v>
      </c>
      <c r="J24" s="257"/>
      <c r="K24" s="108" t="s">
        <v>76</v>
      </c>
      <c r="L24" s="57">
        <v>0</v>
      </c>
      <c r="M24" s="92">
        <v>0</v>
      </c>
      <c r="N24" s="104">
        <v>0</v>
      </c>
      <c r="O24" s="103" t="s">
        <v>76</v>
      </c>
      <c r="P24" s="102">
        <v>0</v>
      </c>
      <c r="Q24" s="213"/>
      <c r="R24" s="222"/>
      <c r="S24" s="255"/>
    </row>
    <row r="25" spans="1:19" ht="32.25" customHeight="1">
      <c r="A25" s="209"/>
      <c r="B25" s="210"/>
      <c r="C25" s="220"/>
      <c r="D25" s="222"/>
      <c r="E25" s="222"/>
      <c r="F25" s="27" t="s">
        <v>43</v>
      </c>
      <c r="G25" s="28">
        <v>0</v>
      </c>
      <c r="H25" s="79">
        <v>0</v>
      </c>
      <c r="I25" s="80">
        <v>0</v>
      </c>
      <c r="J25" s="257"/>
      <c r="K25" s="108" t="s">
        <v>76</v>
      </c>
      <c r="L25" s="57">
        <v>0</v>
      </c>
      <c r="M25" s="92">
        <v>0</v>
      </c>
      <c r="N25" s="104">
        <v>0</v>
      </c>
      <c r="O25" s="103" t="s">
        <v>76</v>
      </c>
      <c r="P25" s="102">
        <v>0</v>
      </c>
      <c r="Q25" s="213"/>
      <c r="R25" s="222"/>
      <c r="S25" s="255"/>
    </row>
    <row r="26" spans="1:19" ht="32.25" customHeight="1">
      <c r="A26" s="209"/>
      <c r="B26" s="210"/>
      <c r="C26" s="220"/>
      <c r="D26" s="222"/>
      <c r="E26" s="222"/>
      <c r="F26" s="27" t="s">
        <v>77</v>
      </c>
      <c r="G26" s="28">
        <v>0</v>
      </c>
      <c r="H26" s="79">
        <v>0</v>
      </c>
      <c r="I26" s="80">
        <v>0</v>
      </c>
      <c r="J26" s="257"/>
      <c r="K26" s="108" t="s">
        <v>76</v>
      </c>
      <c r="L26" s="57">
        <v>0</v>
      </c>
      <c r="M26" s="92">
        <v>0</v>
      </c>
      <c r="N26" s="104">
        <v>0</v>
      </c>
      <c r="O26" s="103" t="s">
        <v>76</v>
      </c>
      <c r="P26" s="102">
        <v>0</v>
      </c>
      <c r="Q26" s="214"/>
      <c r="R26" s="244"/>
      <c r="S26" s="256"/>
    </row>
    <row r="27" spans="1:19" ht="32.25" customHeight="1">
      <c r="A27" s="209"/>
      <c r="B27" s="210"/>
      <c r="C27" s="220"/>
      <c r="D27" s="222"/>
      <c r="E27" s="222"/>
      <c r="F27" s="27" t="s">
        <v>44</v>
      </c>
      <c r="G27" s="28">
        <v>0</v>
      </c>
      <c r="H27" s="79">
        <v>0</v>
      </c>
      <c r="I27" s="80">
        <v>0</v>
      </c>
      <c r="J27" s="257"/>
      <c r="K27" s="108" t="s">
        <v>76</v>
      </c>
      <c r="L27" s="57">
        <v>0</v>
      </c>
      <c r="M27" s="92">
        <v>0</v>
      </c>
      <c r="N27" s="104">
        <v>0</v>
      </c>
      <c r="O27" s="103" t="s">
        <v>76</v>
      </c>
      <c r="P27" s="102">
        <v>0</v>
      </c>
      <c r="Q27" s="215" t="s">
        <v>66</v>
      </c>
      <c r="R27" s="243">
        <v>39448</v>
      </c>
      <c r="S27" s="254">
        <v>39813</v>
      </c>
    </row>
    <row r="28" spans="1:19" ht="32.25" customHeight="1">
      <c r="A28" s="209"/>
      <c r="B28" s="210"/>
      <c r="C28" s="220"/>
      <c r="D28" s="222"/>
      <c r="E28" s="222"/>
      <c r="F28" s="27" t="s">
        <v>45</v>
      </c>
      <c r="G28" s="28">
        <v>0</v>
      </c>
      <c r="H28" s="79">
        <v>0</v>
      </c>
      <c r="I28" s="80">
        <v>0</v>
      </c>
      <c r="J28" s="257"/>
      <c r="K28" s="108" t="s">
        <v>76</v>
      </c>
      <c r="L28" s="57">
        <v>0</v>
      </c>
      <c r="M28" s="92">
        <v>0</v>
      </c>
      <c r="N28" s="104">
        <v>0</v>
      </c>
      <c r="O28" s="103" t="s">
        <v>76</v>
      </c>
      <c r="P28" s="102">
        <v>0</v>
      </c>
      <c r="Q28" s="213"/>
      <c r="R28" s="222"/>
      <c r="S28" s="255"/>
    </row>
    <row r="29" spans="1:19" ht="32.25" customHeight="1">
      <c r="A29" s="209"/>
      <c r="B29" s="210"/>
      <c r="C29" s="220"/>
      <c r="D29" s="222"/>
      <c r="E29" s="222"/>
      <c r="F29" s="27" t="s">
        <v>46</v>
      </c>
      <c r="G29" s="28">
        <v>0</v>
      </c>
      <c r="H29" s="79">
        <v>0</v>
      </c>
      <c r="I29" s="80">
        <v>0</v>
      </c>
      <c r="J29" s="257"/>
      <c r="K29" s="108" t="s">
        <v>76</v>
      </c>
      <c r="L29" s="57">
        <v>0</v>
      </c>
      <c r="M29" s="92">
        <v>0</v>
      </c>
      <c r="N29" s="104">
        <v>0</v>
      </c>
      <c r="O29" s="103" t="s">
        <v>76</v>
      </c>
      <c r="P29" s="102">
        <v>0</v>
      </c>
      <c r="Q29" s="213"/>
      <c r="R29" s="222"/>
      <c r="S29" s="255"/>
    </row>
    <row r="30" spans="1:19" ht="32.25" customHeight="1">
      <c r="A30" s="209"/>
      <c r="B30" s="210"/>
      <c r="C30" s="220"/>
      <c r="D30" s="222"/>
      <c r="E30" s="222"/>
      <c r="F30" s="27" t="s">
        <v>47</v>
      </c>
      <c r="G30" s="28">
        <v>0</v>
      </c>
      <c r="H30" s="79">
        <v>0</v>
      </c>
      <c r="I30" s="80">
        <v>0</v>
      </c>
      <c r="J30" s="257"/>
      <c r="K30" s="108" t="s">
        <v>76</v>
      </c>
      <c r="L30" s="57">
        <v>0</v>
      </c>
      <c r="M30" s="92">
        <v>0</v>
      </c>
      <c r="N30" s="104">
        <v>0</v>
      </c>
      <c r="O30" s="103" t="s">
        <v>76</v>
      </c>
      <c r="P30" s="102">
        <v>0</v>
      </c>
      <c r="Q30" s="214"/>
      <c r="R30" s="244"/>
      <c r="S30" s="256"/>
    </row>
    <row r="31" spans="1:19" ht="32.25" customHeight="1">
      <c r="A31" s="209"/>
      <c r="B31" s="210"/>
      <c r="C31" s="220"/>
      <c r="D31" s="222"/>
      <c r="E31" s="222"/>
      <c r="F31" s="27" t="s">
        <v>48</v>
      </c>
      <c r="G31" s="28">
        <v>0</v>
      </c>
      <c r="H31" s="79">
        <v>0</v>
      </c>
      <c r="I31" s="80">
        <v>0</v>
      </c>
      <c r="J31" s="257"/>
      <c r="K31" s="108" t="s">
        <v>76</v>
      </c>
      <c r="L31" s="57">
        <v>0</v>
      </c>
      <c r="M31" s="92">
        <v>0</v>
      </c>
      <c r="N31" s="104">
        <v>0</v>
      </c>
      <c r="O31" s="103" t="s">
        <v>76</v>
      </c>
      <c r="P31" s="102">
        <v>0</v>
      </c>
      <c r="Q31" s="215" t="s">
        <v>67</v>
      </c>
      <c r="R31" s="243">
        <v>39448</v>
      </c>
      <c r="S31" s="254">
        <v>39813</v>
      </c>
    </row>
    <row r="32" spans="1:19" ht="32.25" customHeight="1">
      <c r="A32" s="209"/>
      <c r="B32" s="210"/>
      <c r="C32" s="220"/>
      <c r="D32" s="222"/>
      <c r="E32" s="222"/>
      <c r="F32" s="27" t="s">
        <v>49</v>
      </c>
      <c r="G32" s="28">
        <v>2</v>
      </c>
      <c r="H32" s="79">
        <v>0</v>
      </c>
      <c r="I32" s="80">
        <v>2</v>
      </c>
      <c r="J32" s="257"/>
      <c r="K32" s="109">
        <f aca="true" t="shared" si="0" ref="K32:K37">+(I32+H32)/G32</f>
        <v>1</v>
      </c>
      <c r="L32" s="57">
        <v>0</v>
      </c>
      <c r="M32" s="92">
        <v>0</v>
      </c>
      <c r="N32" s="92">
        <v>40860</v>
      </c>
      <c r="O32" s="103" t="s">
        <v>76</v>
      </c>
      <c r="P32" s="115">
        <v>1</v>
      </c>
      <c r="Q32" s="213"/>
      <c r="R32" s="222"/>
      <c r="S32" s="255"/>
    </row>
    <row r="33" spans="1:19" ht="32.25" customHeight="1">
      <c r="A33" s="209"/>
      <c r="B33" s="210"/>
      <c r="C33" s="220"/>
      <c r="D33" s="222"/>
      <c r="E33" s="222"/>
      <c r="F33" s="27" t="s">
        <v>50</v>
      </c>
      <c r="G33" s="28">
        <v>1</v>
      </c>
      <c r="H33" s="79">
        <v>0</v>
      </c>
      <c r="I33" s="80">
        <v>1</v>
      </c>
      <c r="J33" s="257"/>
      <c r="K33" s="109">
        <f t="shared" si="0"/>
        <v>1</v>
      </c>
      <c r="L33" s="57">
        <v>0</v>
      </c>
      <c r="M33" s="92">
        <v>0</v>
      </c>
      <c r="N33" s="92">
        <v>82862</v>
      </c>
      <c r="O33" s="103" t="s">
        <v>76</v>
      </c>
      <c r="P33" s="115">
        <v>1</v>
      </c>
      <c r="Q33" s="213"/>
      <c r="R33" s="222"/>
      <c r="S33" s="255"/>
    </row>
    <row r="34" spans="1:19" ht="32.25" customHeight="1">
      <c r="A34" s="209"/>
      <c r="B34" s="210"/>
      <c r="C34" s="220"/>
      <c r="D34" s="222"/>
      <c r="E34" s="222"/>
      <c r="F34" s="27" t="s">
        <v>51</v>
      </c>
      <c r="G34" s="28">
        <v>12</v>
      </c>
      <c r="H34" s="79">
        <v>0</v>
      </c>
      <c r="I34" s="80">
        <v>12</v>
      </c>
      <c r="J34" s="257"/>
      <c r="K34" s="109">
        <f t="shared" si="0"/>
        <v>1</v>
      </c>
      <c r="L34" s="57">
        <v>25947</v>
      </c>
      <c r="M34" s="92">
        <v>25947</v>
      </c>
      <c r="N34" s="104">
        <v>0</v>
      </c>
      <c r="O34" s="94">
        <f>+M34/L34</f>
        <v>1</v>
      </c>
      <c r="P34" s="102">
        <f>+N34/M34</f>
        <v>0</v>
      </c>
      <c r="Q34" s="214"/>
      <c r="R34" s="244"/>
      <c r="S34" s="256"/>
    </row>
    <row r="35" spans="1:19" ht="32.25" customHeight="1">
      <c r="A35" s="209"/>
      <c r="B35" s="210"/>
      <c r="C35" s="220"/>
      <c r="D35" s="222"/>
      <c r="E35" s="222"/>
      <c r="F35" s="27" t="s">
        <v>52</v>
      </c>
      <c r="G35" s="28">
        <v>0</v>
      </c>
      <c r="H35" s="79">
        <v>0</v>
      </c>
      <c r="I35" s="80">
        <v>0</v>
      </c>
      <c r="J35" s="257"/>
      <c r="K35" s="108" t="s">
        <v>76</v>
      </c>
      <c r="L35" s="57">
        <v>0</v>
      </c>
      <c r="M35" s="92">
        <v>0</v>
      </c>
      <c r="N35" s="104">
        <v>0</v>
      </c>
      <c r="O35" s="103" t="s">
        <v>76</v>
      </c>
      <c r="P35" s="102">
        <v>0</v>
      </c>
      <c r="Q35" s="215" t="s">
        <v>68</v>
      </c>
      <c r="R35" s="243">
        <v>39448</v>
      </c>
      <c r="S35" s="254">
        <v>39813</v>
      </c>
    </row>
    <row r="36" spans="1:19" ht="32.25" customHeight="1">
      <c r="A36" s="209"/>
      <c r="B36" s="210"/>
      <c r="C36" s="220"/>
      <c r="D36" s="222"/>
      <c r="E36" s="222"/>
      <c r="F36" s="27" t="s">
        <v>53</v>
      </c>
      <c r="G36" s="28">
        <v>6</v>
      </c>
      <c r="H36" s="79">
        <v>6</v>
      </c>
      <c r="I36" s="80">
        <v>0</v>
      </c>
      <c r="J36" s="257"/>
      <c r="K36" s="109">
        <f t="shared" si="0"/>
        <v>1</v>
      </c>
      <c r="L36" s="57">
        <v>45000</v>
      </c>
      <c r="M36" s="92">
        <v>12775</v>
      </c>
      <c r="N36" s="104">
        <v>0</v>
      </c>
      <c r="O36" s="94">
        <f aca="true" t="shared" si="1" ref="O36:P38">+M36/L36</f>
        <v>0.2838888888888889</v>
      </c>
      <c r="P36" s="102">
        <f t="shared" si="1"/>
        <v>0</v>
      </c>
      <c r="Q36" s="213"/>
      <c r="R36" s="222"/>
      <c r="S36" s="255"/>
    </row>
    <row r="37" spans="1:19" ht="32.25" customHeight="1">
      <c r="A37" s="209"/>
      <c r="B37" s="210"/>
      <c r="C37" s="220"/>
      <c r="D37" s="222"/>
      <c r="E37" s="222"/>
      <c r="F37" s="27" t="s">
        <v>54</v>
      </c>
      <c r="G37" s="28">
        <v>13</v>
      </c>
      <c r="H37" s="79">
        <v>13</v>
      </c>
      <c r="I37" s="80">
        <v>0</v>
      </c>
      <c r="J37" s="257"/>
      <c r="K37" s="109">
        <f t="shared" si="0"/>
        <v>1</v>
      </c>
      <c r="L37" s="57">
        <v>7000</v>
      </c>
      <c r="M37" s="92">
        <v>7000</v>
      </c>
      <c r="N37" s="104">
        <v>0</v>
      </c>
      <c r="O37" s="94">
        <f t="shared" si="1"/>
        <v>1</v>
      </c>
      <c r="P37" s="102">
        <f t="shared" si="1"/>
        <v>0</v>
      </c>
      <c r="Q37" s="213"/>
      <c r="R37" s="222"/>
      <c r="S37" s="255"/>
    </row>
    <row r="38" spans="1:19" ht="32.25" customHeight="1">
      <c r="A38" s="209"/>
      <c r="B38" s="210"/>
      <c r="C38" s="220"/>
      <c r="D38" s="222"/>
      <c r="E38" s="222"/>
      <c r="F38" s="27" t="s">
        <v>55</v>
      </c>
      <c r="G38" s="28">
        <v>4000</v>
      </c>
      <c r="H38" s="79">
        <v>15261</v>
      </c>
      <c r="I38" s="80">
        <v>15261</v>
      </c>
      <c r="J38" s="257"/>
      <c r="K38" s="114">
        <v>1</v>
      </c>
      <c r="L38" s="57">
        <v>196614</v>
      </c>
      <c r="M38" s="92">
        <v>58400</v>
      </c>
      <c r="N38" s="104">
        <v>0</v>
      </c>
      <c r="O38" s="94">
        <f t="shared" si="1"/>
        <v>0.2970286958202366</v>
      </c>
      <c r="P38" s="102">
        <f t="shared" si="1"/>
        <v>0</v>
      </c>
      <c r="Q38" s="213"/>
      <c r="R38" s="222"/>
      <c r="S38" s="255"/>
    </row>
    <row r="39" spans="1:19" ht="32.25" customHeight="1" thickBot="1">
      <c r="A39" s="216"/>
      <c r="B39" s="211"/>
      <c r="C39" s="221"/>
      <c r="D39" s="218"/>
      <c r="E39" s="218"/>
      <c r="F39" s="23" t="s">
        <v>56</v>
      </c>
      <c r="G39" s="24">
        <v>0</v>
      </c>
      <c r="H39" s="81">
        <v>0</v>
      </c>
      <c r="I39" s="82">
        <v>0</v>
      </c>
      <c r="J39" s="257"/>
      <c r="K39" s="116" t="s">
        <v>76</v>
      </c>
      <c r="L39" s="117">
        <v>0</v>
      </c>
      <c r="M39" s="118">
        <v>0</v>
      </c>
      <c r="N39" s="119">
        <v>0</v>
      </c>
      <c r="O39" s="120" t="s">
        <v>76</v>
      </c>
      <c r="P39" s="121">
        <v>0</v>
      </c>
      <c r="Q39" s="247"/>
      <c r="R39" s="218"/>
      <c r="S39" s="246"/>
    </row>
    <row r="40" spans="10:16" ht="16.5" thickBot="1">
      <c r="J40" s="122">
        <f>+AVERAGE(J13:J39)</f>
        <v>1</v>
      </c>
      <c r="K40" s="125">
        <f>+AVERAGE(K13:K39)</f>
        <v>0.9357142857142857</v>
      </c>
      <c r="L40" s="126">
        <f>SUM(L13:L39)</f>
        <v>3527211</v>
      </c>
      <c r="M40" s="124">
        <f>SUM(M13:M39)</f>
        <v>1029604</v>
      </c>
      <c r="N40" s="124">
        <f>SUM(N13:N39)</f>
        <v>123722</v>
      </c>
      <c r="O40" s="123">
        <f>+M40/L40</f>
        <v>0.2919031495422304</v>
      </c>
      <c r="P40" s="125">
        <f>+N40/M40</f>
        <v>0.1201646458249968</v>
      </c>
    </row>
    <row r="41" ht="14.25">
      <c r="A41" t="s">
        <v>26</v>
      </c>
    </row>
  </sheetData>
  <sheetProtection password="FE8A" sheet="1"/>
  <mergeCells count="45">
    <mergeCell ref="S31:S34"/>
    <mergeCell ref="J19:J20"/>
    <mergeCell ref="J23:J39"/>
    <mergeCell ref="R35:R39"/>
    <mergeCell ref="R23:R26"/>
    <mergeCell ref="R19:R20"/>
    <mergeCell ref="S35:S39"/>
    <mergeCell ref="S23:S26"/>
    <mergeCell ref="R27:R30"/>
    <mergeCell ref="S27:S30"/>
    <mergeCell ref="R31:R34"/>
    <mergeCell ref="S19:S20"/>
    <mergeCell ref="Q35:Q39"/>
    <mergeCell ref="B17:B21"/>
    <mergeCell ref="D17:D18"/>
    <mergeCell ref="E17:E18"/>
    <mergeCell ref="B23:B39"/>
    <mergeCell ref="Q19:Q20"/>
    <mergeCell ref="E19:E20"/>
    <mergeCell ref="J17:J18"/>
    <mergeCell ref="C19:C20"/>
    <mergeCell ref="Q9:S11"/>
    <mergeCell ref="F11:F12"/>
    <mergeCell ref="H11:I11"/>
    <mergeCell ref="J11:J12"/>
    <mergeCell ref="K11:K12"/>
    <mergeCell ref="J9:K10"/>
    <mergeCell ref="L9:P11"/>
    <mergeCell ref="A15:A21"/>
    <mergeCell ref="Q23:Q26"/>
    <mergeCell ref="Q27:Q30"/>
    <mergeCell ref="A23:A39"/>
    <mergeCell ref="D19:D20"/>
    <mergeCell ref="C23:C39"/>
    <mergeCell ref="D23:D39"/>
    <mergeCell ref="E23:E39"/>
    <mergeCell ref="Q31:Q34"/>
    <mergeCell ref="C17:C18"/>
    <mergeCell ref="C8:I8"/>
    <mergeCell ref="A9:A12"/>
    <mergeCell ref="B9:B12"/>
    <mergeCell ref="C9:C12"/>
    <mergeCell ref="D9:E11"/>
    <mergeCell ref="F9:I10"/>
    <mergeCell ref="G11:G12"/>
  </mergeCells>
  <printOptions horizontalCentered="1"/>
  <pageMargins left="0.7086614173228347" right="0.3937007874015748" top="0.3937007874015748" bottom="0.3937007874015748" header="0.31496062992125984" footer="0.31496062992125984"/>
  <pageSetup horizontalDpi="600" verticalDpi="600" orientation="landscape" pageOrder="overThenDown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3"/>
  <sheetViews>
    <sheetView zoomScale="80" zoomScaleNormal="80" zoomScalePageLayoutView="0" workbookViewId="0" topLeftCell="C14">
      <selection activeCell="M39" sqref="M39"/>
    </sheetView>
  </sheetViews>
  <sheetFormatPr defaultColWidth="11.00390625" defaultRowHeight="14.25"/>
  <cols>
    <col min="1" max="1" width="14.875" style="0" customWidth="1"/>
    <col min="2" max="2" width="17.875" style="0" customWidth="1"/>
    <col min="3" max="3" width="21.375" style="0" customWidth="1"/>
    <col min="5" max="5" width="11.75390625" style="0" customWidth="1"/>
    <col min="6" max="6" width="36.25390625" style="0" customWidth="1"/>
    <col min="7" max="9" width="9.625" style="0" customWidth="1"/>
    <col min="10" max="10" width="9.75390625" style="0" hidden="1" customWidth="1"/>
    <col min="12" max="12" width="13.125" style="0" customWidth="1"/>
    <col min="13" max="15" width="23.625" style="0" customWidth="1"/>
    <col min="16" max="17" width="12.625" style="0" customWidth="1"/>
    <col min="18" max="18" width="42.625" style="0" customWidth="1"/>
    <col min="20" max="20" width="11.625" style="0" customWidth="1"/>
  </cols>
  <sheetData>
    <row r="2" spans="1:18" ht="18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18">
      <c r="A3" s="58" t="s">
        <v>74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ht="18">
      <c r="A4" s="58" t="s">
        <v>75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6" ht="15" thickBot="1"/>
    <row r="7" spans="1:20" ht="15.75" thickBot="1">
      <c r="A7" s="5" t="s">
        <v>4</v>
      </c>
      <c r="B7" s="7" t="s">
        <v>20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/>
      <c r="S7" s="2"/>
      <c r="T7" s="2"/>
    </row>
    <row r="8" spans="1:20" ht="15.75" thickBot="1">
      <c r="A8" s="8">
        <v>2009</v>
      </c>
      <c r="B8" s="9">
        <v>40178</v>
      </c>
      <c r="C8" s="192" t="s">
        <v>5</v>
      </c>
      <c r="D8" s="193"/>
      <c r="E8" s="193"/>
      <c r="F8" s="193"/>
      <c r="G8" s="193"/>
      <c r="H8" s="193"/>
      <c r="I8" s="194"/>
      <c r="J8" s="134"/>
      <c r="K8" s="1"/>
      <c r="L8" s="1"/>
      <c r="M8" s="1"/>
      <c r="N8" s="1"/>
      <c r="O8" s="1"/>
      <c r="P8" s="1"/>
      <c r="Q8" s="1"/>
      <c r="R8" s="2"/>
      <c r="S8" s="2"/>
      <c r="T8" s="2"/>
    </row>
    <row r="9" spans="1:20" ht="15" customHeight="1">
      <c r="A9" s="195" t="s">
        <v>0</v>
      </c>
      <c r="B9" s="198" t="s">
        <v>1</v>
      </c>
      <c r="C9" s="199" t="s">
        <v>2</v>
      </c>
      <c r="D9" s="202" t="s">
        <v>6</v>
      </c>
      <c r="E9" s="202"/>
      <c r="F9" s="202" t="s">
        <v>7</v>
      </c>
      <c r="G9" s="202"/>
      <c r="H9" s="202"/>
      <c r="I9" s="204"/>
      <c r="J9" s="135"/>
      <c r="K9" s="231" t="s">
        <v>8</v>
      </c>
      <c r="L9" s="232"/>
      <c r="M9" s="235" t="s">
        <v>19</v>
      </c>
      <c r="N9" s="236"/>
      <c r="O9" s="237"/>
      <c r="P9" s="237"/>
      <c r="Q9" s="238"/>
      <c r="R9" s="199" t="s">
        <v>9</v>
      </c>
      <c r="S9" s="202"/>
      <c r="T9" s="204"/>
    </row>
    <row r="10" spans="1:20" ht="15" customHeight="1">
      <c r="A10" s="196"/>
      <c r="B10" s="198"/>
      <c r="C10" s="200"/>
      <c r="D10" s="203"/>
      <c r="E10" s="203"/>
      <c r="F10" s="203"/>
      <c r="G10" s="203"/>
      <c r="H10" s="203"/>
      <c r="I10" s="205"/>
      <c r="J10" s="136"/>
      <c r="K10" s="233"/>
      <c r="L10" s="234"/>
      <c r="M10" s="239"/>
      <c r="N10" s="240"/>
      <c r="O10" s="241"/>
      <c r="P10" s="241"/>
      <c r="Q10" s="242"/>
      <c r="R10" s="200"/>
      <c r="S10" s="203"/>
      <c r="T10" s="205"/>
    </row>
    <row r="11" spans="1:20" ht="15">
      <c r="A11" s="196"/>
      <c r="B11" s="198"/>
      <c r="C11" s="200"/>
      <c r="D11" s="203"/>
      <c r="E11" s="203"/>
      <c r="F11" s="203" t="s">
        <v>10</v>
      </c>
      <c r="G11" s="206" t="s">
        <v>3</v>
      </c>
      <c r="H11" s="203" t="s">
        <v>11</v>
      </c>
      <c r="I11" s="205"/>
      <c r="J11" s="136"/>
      <c r="K11" s="227" t="s">
        <v>12</v>
      </c>
      <c r="L11" s="229" t="s">
        <v>13</v>
      </c>
      <c r="M11" s="239"/>
      <c r="N11" s="240"/>
      <c r="O11" s="241"/>
      <c r="P11" s="241"/>
      <c r="Q11" s="242"/>
      <c r="R11" s="200"/>
      <c r="S11" s="203"/>
      <c r="T11" s="205"/>
    </row>
    <row r="12" spans="1:20" ht="42" customHeight="1" thickBot="1">
      <c r="A12" s="197"/>
      <c r="B12" s="198"/>
      <c r="C12" s="201"/>
      <c r="D12" s="3" t="s">
        <v>14</v>
      </c>
      <c r="E12" s="3" t="s">
        <v>15</v>
      </c>
      <c r="F12" s="226"/>
      <c r="G12" s="207"/>
      <c r="H12" s="3" t="s">
        <v>16</v>
      </c>
      <c r="I12" s="6" t="s">
        <v>17</v>
      </c>
      <c r="J12" s="137"/>
      <c r="K12" s="228"/>
      <c r="L12" s="230"/>
      <c r="M12" s="12" t="s">
        <v>23</v>
      </c>
      <c r="N12" s="13" t="s">
        <v>24</v>
      </c>
      <c r="O12" s="14" t="s">
        <v>25</v>
      </c>
      <c r="P12" s="14" t="s">
        <v>21</v>
      </c>
      <c r="Q12" s="15" t="s">
        <v>22</v>
      </c>
      <c r="R12" s="4" t="s">
        <v>18</v>
      </c>
      <c r="S12" s="3" t="s">
        <v>14</v>
      </c>
      <c r="T12" s="6" t="s">
        <v>15</v>
      </c>
    </row>
    <row r="13" spans="1:20" ht="83.25" customHeight="1" thickBot="1">
      <c r="A13" s="11" t="s">
        <v>30</v>
      </c>
      <c r="B13" s="18" t="s">
        <v>29</v>
      </c>
      <c r="C13" s="16" t="s">
        <v>28</v>
      </c>
      <c r="D13" s="17">
        <v>39814</v>
      </c>
      <c r="E13" s="17">
        <v>40178</v>
      </c>
      <c r="F13" s="20" t="s">
        <v>27</v>
      </c>
      <c r="G13" s="28">
        <v>49555</v>
      </c>
      <c r="H13" s="85">
        <v>19526</v>
      </c>
      <c r="I13" s="86">
        <v>32192</v>
      </c>
      <c r="J13" s="138">
        <f>SUM(H13:I13)</f>
        <v>51718</v>
      </c>
      <c r="K13" s="106">
        <v>1</v>
      </c>
      <c r="L13" s="112">
        <v>1</v>
      </c>
      <c r="M13" s="53">
        <v>262158</v>
      </c>
      <c r="N13" s="88">
        <v>262158</v>
      </c>
      <c r="O13" s="88">
        <v>0</v>
      </c>
      <c r="P13" s="97">
        <f>+N13/M13</f>
        <v>1</v>
      </c>
      <c r="Q13" s="98">
        <v>0</v>
      </c>
      <c r="R13" s="46" t="s">
        <v>60</v>
      </c>
      <c r="S13" s="17">
        <v>39814</v>
      </c>
      <c r="T13" s="29">
        <v>40178</v>
      </c>
    </row>
    <row r="14" spans="1:20" ht="11.25" customHeight="1" thickBot="1">
      <c r="A14" s="40"/>
      <c r="B14" s="41"/>
      <c r="C14" s="41"/>
      <c r="D14" s="42"/>
      <c r="E14" s="42"/>
      <c r="F14" s="43"/>
      <c r="G14" s="41"/>
      <c r="H14" s="41"/>
      <c r="I14" s="41"/>
      <c r="J14" s="41"/>
      <c r="K14" s="41"/>
      <c r="L14" s="41"/>
      <c r="M14" s="44"/>
      <c r="N14" s="44"/>
      <c r="O14" s="44"/>
      <c r="P14" s="44"/>
      <c r="Q14" s="44"/>
      <c r="R14" s="43"/>
      <c r="S14" s="41"/>
      <c r="T14" s="45"/>
    </row>
    <row r="15" spans="1:20" s="32" customFormat="1" ht="43.5" customHeight="1" thickBot="1">
      <c r="A15" s="208" t="s">
        <v>40</v>
      </c>
      <c r="B15" s="34" t="s">
        <v>70</v>
      </c>
      <c r="C15" s="35" t="s">
        <v>69</v>
      </c>
      <c r="D15" s="36">
        <v>39814</v>
      </c>
      <c r="E15" s="36">
        <v>40178</v>
      </c>
      <c r="F15" s="26" t="s">
        <v>72</v>
      </c>
      <c r="G15" s="39">
        <v>0.25</v>
      </c>
      <c r="H15" s="127">
        <v>0</v>
      </c>
      <c r="I15" s="128">
        <v>0</v>
      </c>
      <c r="J15" s="139">
        <f>SUM(H15:I15)</f>
        <v>0</v>
      </c>
      <c r="K15" s="106">
        <v>1</v>
      </c>
      <c r="L15" s="111">
        <f>+(H15+I15)/G15</f>
        <v>0</v>
      </c>
      <c r="M15" s="53">
        <v>250000</v>
      </c>
      <c r="N15" s="88">
        <v>0</v>
      </c>
      <c r="O15" s="88">
        <v>0</v>
      </c>
      <c r="P15" s="97">
        <f>+N15/M15</f>
        <v>0</v>
      </c>
      <c r="Q15" s="98">
        <v>0</v>
      </c>
      <c r="R15" s="47" t="s">
        <v>71</v>
      </c>
      <c r="S15" s="36">
        <v>39814</v>
      </c>
      <c r="T15" s="37">
        <v>40178</v>
      </c>
    </row>
    <row r="16" spans="1:20" s="32" customFormat="1" ht="11.25" customHeight="1" thickBot="1">
      <c r="A16" s="209"/>
      <c r="B16" s="40"/>
      <c r="C16" s="41"/>
      <c r="D16" s="42"/>
      <c r="E16" s="42"/>
      <c r="F16" s="43"/>
      <c r="G16" s="41"/>
      <c r="H16" s="41"/>
      <c r="I16" s="41"/>
      <c r="J16" s="41"/>
      <c r="K16" s="41"/>
      <c r="L16" s="41"/>
      <c r="M16" s="44"/>
      <c r="N16" s="44"/>
      <c r="O16" s="44"/>
      <c r="P16" s="44"/>
      <c r="Q16" s="44"/>
      <c r="R16" s="43"/>
      <c r="S16" s="41"/>
      <c r="T16" s="45"/>
    </row>
    <row r="17" spans="1:20" ht="44.25" customHeight="1">
      <c r="A17" s="210"/>
      <c r="B17" s="248" t="s">
        <v>39</v>
      </c>
      <c r="C17" s="223" t="s">
        <v>36</v>
      </c>
      <c r="D17" s="250">
        <v>39814</v>
      </c>
      <c r="E17" s="250">
        <v>40178</v>
      </c>
      <c r="F17" s="33" t="s">
        <v>31</v>
      </c>
      <c r="G17" s="28">
        <v>124</v>
      </c>
      <c r="H17" s="83">
        <v>109</v>
      </c>
      <c r="I17" s="84">
        <v>186</v>
      </c>
      <c r="J17" s="140">
        <f>SUM(H17:I17)</f>
        <v>295</v>
      </c>
      <c r="K17" s="252">
        <v>1</v>
      </c>
      <c r="L17" s="113">
        <v>1</v>
      </c>
      <c r="M17" s="54">
        <v>279982</v>
      </c>
      <c r="N17" s="89">
        <v>124438</v>
      </c>
      <c r="O17" s="89">
        <v>0</v>
      </c>
      <c r="P17" s="96">
        <f>+N17/M17</f>
        <v>0.4444500003571658</v>
      </c>
      <c r="Q17" s="129">
        <f>+O17/N17</f>
        <v>0</v>
      </c>
      <c r="R17" s="48" t="s">
        <v>61</v>
      </c>
      <c r="S17" s="49">
        <v>39814</v>
      </c>
      <c r="T17" s="50">
        <v>40178</v>
      </c>
    </row>
    <row r="18" spans="1:20" ht="44.25" customHeight="1" thickBot="1">
      <c r="A18" s="210"/>
      <c r="B18" s="248"/>
      <c r="C18" s="221"/>
      <c r="D18" s="218"/>
      <c r="E18" s="218"/>
      <c r="F18" s="23" t="s">
        <v>32</v>
      </c>
      <c r="G18" s="31">
        <f>16075+970</f>
        <v>17045</v>
      </c>
      <c r="H18" s="81">
        <v>654</v>
      </c>
      <c r="I18" s="82">
        <v>4070</v>
      </c>
      <c r="J18" s="140">
        <f>SUM(H18:I18)</f>
        <v>4724</v>
      </c>
      <c r="K18" s="258"/>
      <c r="L18" s="110">
        <f>+(H18+I18)/G18</f>
        <v>0.2771487239659724</v>
      </c>
      <c r="M18" s="55">
        <v>4000000</v>
      </c>
      <c r="N18" s="90">
        <v>3189982</v>
      </c>
      <c r="O18" s="90">
        <v>0</v>
      </c>
      <c r="P18" s="95">
        <f>+N18/M18</f>
        <v>0.7974955</v>
      </c>
      <c r="Q18" s="100">
        <v>0</v>
      </c>
      <c r="R18" s="51" t="s">
        <v>62</v>
      </c>
      <c r="S18" s="10">
        <v>39814</v>
      </c>
      <c r="T18" s="30">
        <v>40178</v>
      </c>
    </row>
    <row r="19" spans="1:20" ht="56.25" customHeight="1" thickBot="1">
      <c r="A19" s="210"/>
      <c r="B19" s="248"/>
      <c r="C19" s="224" t="s">
        <v>37</v>
      </c>
      <c r="D19" s="217">
        <v>39814</v>
      </c>
      <c r="E19" s="217">
        <v>40178</v>
      </c>
      <c r="F19" s="25" t="s">
        <v>33</v>
      </c>
      <c r="G19" s="22">
        <v>2000</v>
      </c>
      <c r="H19" s="77">
        <v>957</v>
      </c>
      <c r="I19" s="78">
        <v>970</v>
      </c>
      <c r="J19" s="140">
        <f>SUM(H19:I19)</f>
        <v>1927</v>
      </c>
      <c r="K19" s="252">
        <v>1</v>
      </c>
      <c r="L19" s="107">
        <f>+(H19+I19)/G19</f>
        <v>0.9635</v>
      </c>
      <c r="M19" s="56">
        <v>0</v>
      </c>
      <c r="N19" s="91">
        <v>0</v>
      </c>
      <c r="O19" s="91">
        <v>0</v>
      </c>
      <c r="P19" s="105" t="s">
        <v>76</v>
      </c>
      <c r="Q19" s="101">
        <v>0</v>
      </c>
      <c r="R19" s="212" t="s">
        <v>63</v>
      </c>
      <c r="S19" s="217">
        <v>39814</v>
      </c>
      <c r="T19" s="245">
        <v>40178</v>
      </c>
    </row>
    <row r="20" spans="1:20" ht="56.25" customHeight="1" thickBot="1">
      <c r="A20" s="210"/>
      <c r="B20" s="248"/>
      <c r="C20" s="225"/>
      <c r="D20" s="218"/>
      <c r="E20" s="218"/>
      <c r="F20" s="23" t="s">
        <v>34</v>
      </c>
      <c r="G20" s="24">
        <v>173</v>
      </c>
      <c r="H20" s="81">
        <v>167</v>
      </c>
      <c r="I20" s="82">
        <v>169</v>
      </c>
      <c r="J20" s="140">
        <f>I20</f>
        <v>169</v>
      </c>
      <c r="K20" s="258"/>
      <c r="L20" s="107">
        <f>+(I20)/G20</f>
        <v>0.976878612716763</v>
      </c>
      <c r="M20" s="55">
        <v>300000</v>
      </c>
      <c r="N20" s="90">
        <v>231959</v>
      </c>
      <c r="O20" s="90">
        <v>0</v>
      </c>
      <c r="P20" s="95">
        <f>+N20/M20</f>
        <v>0.7731966666666666</v>
      </c>
      <c r="Q20" s="100">
        <v>0</v>
      </c>
      <c r="R20" s="247"/>
      <c r="S20" s="218"/>
      <c r="T20" s="246"/>
    </row>
    <row r="21" spans="1:20" ht="134.25" customHeight="1" thickBot="1">
      <c r="A21" s="211"/>
      <c r="B21" s="249"/>
      <c r="C21" s="19" t="s">
        <v>38</v>
      </c>
      <c r="D21" s="17">
        <v>39814</v>
      </c>
      <c r="E21" s="17">
        <v>40178</v>
      </c>
      <c r="F21" s="26" t="s">
        <v>35</v>
      </c>
      <c r="G21" s="31">
        <v>0</v>
      </c>
      <c r="H21" s="85">
        <v>0</v>
      </c>
      <c r="I21" s="86">
        <v>0</v>
      </c>
      <c r="J21" s="140">
        <f>SUM(H21:I21)</f>
        <v>0</v>
      </c>
      <c r="K21" s="106">
        <v>1</v>
      </c>
      <c r="L21" s="131" t="s">
        <v>76</v>
      </c>
      <c r="M21" s="52">
        <v>0</v>
      </c>
      <c r="N21" s="88">
        <v>0</v>
      </c>
      <c r="O21" s="88">
        <v>0</v>
      </c>
      <c r="P21" s="39" t="s">
        <v>76</v>
      </c>
      <c r="Q21" s="98">
        <v>0</v>
      </c>
      <c r="R21" s="46" t="s">
        <v>64</v>
      </c>
      <c r="S21" s="17">
        <v>39814</v>
      </c>
      <c r="T21" s="29">
        <v>40178</v>
      </c>
    </row>
    <row r="22" spans="1:20" ht="11.25" customHeight="1" thickBot="1">
      <c r="A22" s="40"/>
      <c r="B22" s="41"/>
      <c r="C22" s="41"/>
      <c r="D22" s="42"/>
      <c r="E22" s="42"/>
      <c r="F22" s="43"/>
      <c r="G22" s="41"/>
      <c r="H22" s="41"/>
      <c r="I22" s="41"/>
      <c r="J22" s="41"/>
      <c r="K22" s="41"/>
      <c r="L22" s="41"/>
      <c r="M22" s="44"/>
      <c r="N22" s="44"/>
      <c r="O22" s="44"/>
      <c r="P22" s="44"/>
      <c r="Q22" s="44"/>
      <c r="R22" s="43"/>
      <c r="S22" s="41"/>
      <c r="T22" s="45"/>
    </row>
    <row r="23" spans="1:20" ht="32.25" customHeight="1" thickBot="1">
      <c r="A23" s="208" t="s">
        <v>59</v>
      </c>
      <c r="B23" s="251" t="s">
        <v>58</v>
      </c>
      <c r="C23" s="219" t="s">
        <v>57</v>
      </c>
      <c r="D23" s="217">
        <v>39814</v>
      </c>
      <c r="E23" s="217">
        <v>40178</v>
      </c>
      <c r="F23" s="25" t="s">
        <v>41</v>
      </c>
      <c r="G23" s="28">
        <v>10</v>
      </c>
      <c r="H23" s="77">
        <v>10</v>
      </c>
      <c r="I23" s="78">
        <v>0</v>
      </c>
      <c r="J23" s="141">
        <f>SUM(H23:I23)</f>
        <v>10</v>
      </c>
      <c r="K23" s="252">
        <v>1</v>
      </c>
      <c r="L23" s="107">
        <f>+(H23+I23)/G23</f>
        <v>1</v>
      </c>
      <c r="M23" s="56">
        <v>100000</v>
      </c>
      <c r="N23" s="91">
        <v>0</v>
      </c>
      <c r="O23" s="91">
        <v>50000</v>
      </c>
      <c r="P23" s="93">
        <f>+N23/M23</f>
        <v>0</v>
      </c>
      <c r="Q23" s="130">
        <v>0</v>
      </c>
      <c r="R23" s="212" t="s">
        <v>65</v>
      </c>
      <c r="S23" s="217">
        <v>39814</v>
      </c>
      <c r="T23" s="245">
        <v>40178</v>
      </c>
    </row>
    <row r="24" spans="1:20" ht="32.25" customHeight="1" thickBot="1">
      <c r="A24" s="209"/>
      <c r="B24" s="210"/>
      <c r="C24" s="220"/>
      <c r="D24" s="222"/>
      <c r="E24" s="222"/>
      <c r="F24" s="27" t="s">
        <v>42</v>
      </c>
      <c r="G24" s="28">
        <v>0</v>
      </c>
      <c r="H24" s="79">
        <v>0</v>
      </c>
      <c r="I24" s="80">
        <v>0</v>
      </c>
      <c r="J24" s="141">
        <f aca="true" t="shared" si="0" ref="J24:J39">SUM(H24:I24)</f>
        <v>0</v>
      </c>
      <c r="K24" s="259"/>
      <c r="L24" s="108" t="s">
        <v>76</v>
      </c>
      <c r="M24" s="57">
        <v>0</v>
      </c>
      <c r="N24" s="92">
        <v>0</v>
      </c>
      <c r="O24" s="92">
        <v>0</v>
      </c>
      <c r="P24" s="103" t="s">
        <v>76</v>
      </c>
      <c r="Q24" s="115">
        <v>0</v>
      </c>
      <c r="R24" s="213"/>
      <c r="S24" s="222"/>
      <c r="T24" s="255"/>
    </row>
    <row r="25" spans="1:20" ht="32.25" customHeight="1" thickBot="1">
      <c r="A25" s="209"/>
      <c r="B25" s="210"/>
      <c r="C25" s="220"/>
      <c r="D25" s="222"/>
      <c r="E25" s="222"/>
      <c r="F25" s="27" t="s">
        <v>43</v>
      </c>
      <c r="G25" s="28">
        <v>0</v>
      </c>
      <c r="H25" s="79">
        <v>0</v>
      </c>
      <c r="I25" s="80">
        <v>0</v>
      </c>
      <c r="J25" s="141">
        <f t="shared" si="0"/>
        <v>0</v>
      </c>
      <c r="K25" s="259"/>
      <c r="L25" s="108" t="s">
        <v>76</v>
      </c>
      <c r="M25" s="57">
        <v>0</v>
      </c>
      <c r="N25" s="92">
        <v>0</v>
      </c>
      <c r="O25" s="92">
        <v>0</v>
      </c>
      <c r="P25" s="103" t="s">
        <v>76</v>
      </c>
      <c r="Q25" s="115">
        <v>0</v>
      </c>
      <c r="R25" s="213"/>
      <c r="S25" s="222"/>
      <c r="T25" s="255"/>
    </row>
    <row r="26" spans="1:20" ht="32.25" customHeight="1" thickBot="1">
      <c r="A26" s="209"/>
      <c r="B26" s="210"/>
      <c r="C26" s="220"/>
      <c r="D26" s="222"/>
      <c r="E26" s="222"/>
      <c r="F26" s="27" t="s">
        <v>77</v>
      </c>
      <c r="G26" s="28">
        <v>2</v>
      </c>
      <c r="H26" s="79">
        <v>0</v>
      </c>
      <c r="I26" s="80">
        <v>0</v>
      </c>
      <c r="J26" s="141">
        <f t="shared" si="0"/>
        <v>0</v>
      </c>
      <c r="K26" s="259"/>
      <c r="L26" s="109">
        <f>+(H26+I26)/G26</f>
        <v>0</v>
      </c>
      <c r="M26" s="57">
        <v>5000</v>
      </c>
      <c r="N26" s="92">
        <v>0</v>
      </c>
      <c r="O26" s="92">
        <v>0</v>
      </c>
      <c r="P26" s="94">
        <f aca="true" t="shared" si="1" ref="P26:P37">+N26/M26</f>
        <v>0</v>
      </c>
      <c r="Q26" s="115">
        <v>0</v>
      </c>
      <c r="R26" s="214"/>
      <c r="S26" s="244"/>
      <c r="T26" s="256"/>
    </row>
    <row r="27" spans="1:20" ht="32.25" customHeight="1" thickBot="1">
      <c r="A27" s="209"/>
      <c r="B27" s="210"/>
      <c r="C27" s="220"/>
      <c r="D27" s="222"/>
      <c r="E27" s="222"/>
      <c r="F27" s="27" t="s">
        <v>44</v>
      </c>
      <c r="G27" s="28">
        <v>4</v>
      </c>
      <c r="H27" s="79">
        <v>0</v>
      </c>
      <c r="I27" s="80">
        <v>0</v>
      </c>
      <c r="J27" s="141">
        <f t="shared" si="0"/>
        <v>0</v>
      </c>
      <c r="K27" s="259"/>
      <c r="L27" s="109">
        <f aca="true" t="shared" si="2" ref="L27:L37">+(H27+I27)/G27</f>
        <v>0</v>
      </c>
      <c r="M27" s="57">
        <v>4000</v>
      </c>
      <c r="N27" s="92">
        <v>0</v>
      </c>
      <c r="O27" s="92">
        <v>0</v>
      </c>
      <c r="P27" s="94">
        <f t="shared" si="1"/>
        <v>0</v>
      </c>
      <c r="Q27" s="115">
        <v>0</v>
      </c>
      <c r="R27" s="215" t="s">
        <v>66</v>
      </c>
      <c r="S27" s="243">
        <v>39814</v>
      </c>
      <c r="T27" s="254">
        <v>40178</v>
      </c>
    </row>
    <row r="28" spans="1:20" ht="32.25" customHeight="1" thickBot="1">
      <c r="A28" s="209"/>
      <c r="B28" s="210"/>
      <c r="C28" s="220"/>
      <c r="D28" s="222"/>
      <c r="E28" s="222"/>
      <c r="F28" s="27" t="s">
        <v>45</v>
      </c>
      <c r="G28" s="28">
        <v>1</v>
      </c>
      <c r="H28" s="79">
        <v>0</v>
      </c>
      <c r="I28" s="80">
        <v>0</v>
      </c>
      <c r="J28" s="141">
        <f t="shared" si="0"/>
        <v>0</v>
      </c>
      <c r="K28" s="259"/>
      <c r="L28" s="109">
        <f t="shared" si="2"/>
        <v>0</v>
      </c>
      <c r="M28" s="57">
        <v>5000</v>
      </c>
      <c r="N28" s="92">
        <v>0</v>
      </c>
      <c r="O28" s="92">
        <v>0</v>
      </c>
      <c r="P28" s="94">
        <f t="shared" si="1"/>
        <v>0</v>
      </c>
      <c r="Q28" s="115">
        <v>0</v>
      </c>
      <c r="R28" s="213"/>
      <c r="S28" s="222"/>
      <c r="T28" s="255"/>
    </row>
    <row r="29" spans="1:20" ht="32.25" customHeight="1" thickBot="1">
      <c r="A29" s="209"/>
      <c r="B29" s="210"/>
      <c r="C29" s="220"/>
      <c r="D29" s="222"/>
      <c r="E29" s="222"/>
      <c r="F29" s="27" t="s">
        <v>46</v>
      </c>
      <c r="G29" s="28">
        <v>0</v>
      </c>
      <c r="H29" s="79">
        <v>0</v>
      </c>
      <c r="I29" s="80">
        <v>0</v>
      </c>
      <c r="J29" s="141">
        <f t="shared" si="0"/>
        <v>0</v>
      </c>
      <c r="K29" s="259"/>
      <c r="L29" s="108" t="s">
        <v>82</v>
      </c>
      <c r="M29" s="57">
        <v>0</v>
      </c>
      <c r="N29" s="92">
        <v>0</v>
      </c>
      <c r="O29" s="92">
        <v>0</v>
      </c>
      <c r="P29" s="94" t="e">
        <f t="shared" si="1"/>
        <v>#DIV/0!</v>
      </c>
      <c r="Q29" s="115">
        <v>0</v>
      </c>
      <c r="R29" s="213"/>
      <c r="S29" s="222"/>
      <c r="T29" s="255"/>
    </row>
    <row r="30" spans="1:20" ht="32.25" customHeight="1" thickBot="1">
      <c r="A30" s="209"/>
      <c r="B30" s="210"/>
      <c r="C30" s="220"/>
      <c r="D30" s="222"/>
      <c r="E30" s="222"/>
      <c r="F30" s="27" t="s">
        <v>47</v>
      </c>
      <c r="G30" s="28">
        <v>0</v>
      </c>
      <c r="H30" s="79">
        <v>0</v>
      </c>
      <c r="I30" s="80">
        <v>0</v>
      </c>
      <c r="J30" s="141">
        <f t="shared" si="0"/>
        <v>0</v>
      </c>
      <c r="K30" s="259"/>
      <c r="L30" s="108" t="s">
        <v>82</v>
      </c>
      <c r="M30" s="57">
        <v>0</v>
      </c>
      <c r="N30" s="92">
        <v>0</v>
      </c>
      <c r="O30" s="92">
        <v>0</v>
      </c>
      <c r="P30" s="94" t="e">
        <f t="shared" si="1"/>
        <v>#DIV/0!</v>
      </c>
      <c r="Q30" s="115">
        <v>0</v>
      </c>
      <c r="R30" s="214"/>
      <c r="S30" s="244"/>
      <c r="T30" s="256"/>
    </row>
    <row r="31" spans="1:20" ht="32.25" customHeight="1" thickBot="1">
      <c r="A31" s="209"/>
      <c r="B31" s="210"/>
      <c r="C31" s="220"/>
      <c r="D31" s="222"/>
      <c r="E31" s="222"/>
      <c r="F31" s="27" t="s">
        <v>48</v>
      </c>
      <c r="G31" s="28">
        <v>9</v>
      </c>
      <c r="H31" s="79">
        <v>0</v>
      </c>
      <c r="I31" s="80">
        <v>0</v>
      </c>
      <c r="J31" s="141">
        <f t="shared" si="0"/>
        <v>0</v>
      </c>
      <c r="K31" s="259"/>
      <c r="L31" s="109">
        <f t="shared" si="2"/>
        <v>0</v>
      </c>
      <c r="M31" s="57">
        <f>16000+2000</f>
        <v>18000</v>
      </c>
      <c r="N31" s="92">
        <v>0</v>
      </c>
      <c r="O31" s="92">
        <v>0</v>
      </c>
      <c r="P31" s="94">
        <f t="shared" si="1"/>
        <v>0</v>
      </c>
      <c r="Q31" s="115">
        <v>0</v>
      </c>
      <c r="R31" s="215" t="s">
        <v>67</v>
      </c>
      <c r="S31" s="243">
        <v>39814</v>
      </c>
      <c r="T31" s="254">
        <v>40178</v>
      </c>
    </row>
    <row r="32" spans="1:20" ht="32.25" customHeight="1" thickBot="1">
      <c r="A32" s="209"/>
      <c r="B32" s="210"/>
      <c r="C32" s="220"/>
      <c r="D32" s="222"/>
      <c r="E32" s="222"/>
      <c r="F32" s="27" t="s">
        <v>49</v>
      </c>
      <c r="G32" s="28">
        <v>0</v>
      </c>
      <c r="H32" s="79">
        <v>0</v>
      </c>
      <c r="I32" s="80">
        <v>0</v>
      </c>
      <c r="J32" s="141">
        <f t="shared" si="0"/>
        <v>0</v>
      </c>
      <c r="K32" s="259"/>
      <c r="L32" s="108" t="s">
        <v>76</v>
      </c>
      <c r="M32" s="57">
        <v>0</v>
      </c>
      <c r="N32" s="92">
        <v>0</v>
      </c>
      <c r="O32" s="92">
        <v>0</v>
      </c>
      <c r="P32" s="103" t="s">
        <v>76</v>
      </c>
      <c r="Q32" s="115">
        <v>0</v>
      </c>
      <c r="R32" s="213"/>
      <c r="S32" s="222"/>
      <c r="T32" s="255"/>
    </row>
    <row r="33" spans="1:20" ht="32.25" customHeight="1" thickBot="1">
      <c r="A33" s="209"/>
      <c r="B33" s="210"/>
      <c r="C33" s="220"/>
      <c r="D33" s="222"/>
      <c r="E33" s="222"/>
      <c r="F33" s="27" t="s">
        <v>50</v>
      </c>
      <c r="G33" s="28">
        <v>0</v>
      </c>
      <c r="H33" s="79">
        <v>0</v>
      </c>
      <c r="I33" s="80">
        <v>0</v>
      </c>
      <c r="J33" s="141">
        <f t="shared" si="0"/>
        <v>0</v>
      </c>
      <c r="K33" s="259"/>
      <c r="L33" s="108" t="s">
        <v>76</v>
      </c>
      <c r="M33" s="57">
        <v>0</v>
      </c>
      <c r="N33" s="92">
        <v>0</v>
      </c>
      <c r="O33" s="92">
        <v>0</v>
      </c>
      <c r="P33" s="103" t="s">
        <v>76</v>
      </c>
      <c r="Q33" s="115">
        <v>0</v>
      </c>
      <c r="R33" s="213"/>
      <c r="S33" s="222"/>
      <c r="T33" s="255"/>
    </row>
    <row r="34" spans="1:20" ht="32.25" customHeight="1" thickBot="1">
      <c r="A34" s="209"/>
      <c r="B34" s="210"/>
      <c r="C34" s="220"/>
      <c r="D34" s="222"/>
      <c r="E34" s="222"/>
      <c r="F34" s="27" t="s">
        <v>51</v>
      </c>
      <c r="G34" s="28">
        <v>28</v>
      </c>
      <c r="H34" s="79">
        <v>0</v>
      </c>
      <c r="I34" s="80">
        <v>0</v>
      </c>
      <c r="J34" s="141">
        <f t="shared" si="0"/>
        <v>0</v>
      </c>
      <c r="K34" s="259"/>
      <c r="L34" s="109">
        <f t="shared" si="2"/>
        <v>0</v>
      </c>
      <c r="M34" s="57">
        <f>60000+10000</f>
        <v>70000</v>
      </c>
      <c r="N34" s="92">
        <v>0</v>
      </c>
      <c r="O34" s="92">
        <v>0</v>
      </c>
      <c r="P34" s="94">
        <f t="shared" si="1"/>
        <v>0</v>
      </c>
      <c r="Q34" s="115">
        <v>0</v>
      </c>
      <c r="R34" s="214"/>
      <c r="S34" s="244"/>
      <c r="T34" s="256"/>
    </row>
    <row r="35" spans="1:20" ht="32.25" customHeight="1" thickBot="1">
      <c r="A35" s="209"/>
      <c r="B35" s="210"/>
      <c r="C35" s="220"/>
      <c r="D35" s="222"/>
      <c r="E35" s="222"/>
      <c r="F35" s="27" t="s">
        <v>52</v>
      </c>
      <c r="G35" s="28">
        <v>45</v>
      </c>
      <c r="H35" s="79">
        <v>0</v>
      </c>
      <c r="I35" s="80">
        <v>0</v>
      </c>
      <c r="J35" s="141">
        <f t="shared" si="0"/>
        <v>0</v>
      </c>
      <c r="K35" s="259"/>
      <c r="L35" s="109">
        <f t="shared" si="2"/>
        <v>0</v>
      </c>
      <c r="M35" s="57">
        <f>21000+10000</f>
        <v>31000</v>
      </c>
      <c r="N35" s="92">
        <v>0</v>
      </c>
      <c r="O35" s="92">
        <v>0</v>
      </c>
      <c r="P35" s="94">
        <f t="shared" si="1"/>
        <v>0</v>
      </c>
      <c r="Q35" s="115">
        <v>0</v>
      </c>
      <c r="R35" s="215" t="s">
        <v>68</v>
      </c>
      <c r="S35" s="243">
        <v>39814</v>
      </c>
      <c r="T35" s="254">
        <v>40178</v>
      </c>
    </row>
    <row r="36" spans="1:20" ht="32.25" customHeight="1" thickBot="1">
      <c r="A36" s="209"/>
      <c r="B36" s="210"/>
      <c r="C36" s="220"/>
      <c r="D36" s="222"/>
      <c r="E36" s="222"/>
      <c r="F36" s="27" t="s">
        <v>53</v>
      </c>
      <c r="G36" s="28">
        <v>7</v>
      </c>
      <c r="H36" s="79">
        <v>0</v>
      </c>
      <c r="I36" s="80">
        <v>0</v>
      </c>
      <c r="J36" s="141">
        <f t="shared" si="0"/>
        <v>0</v>
      </c>
      <c r="K36" s="259"/>
      <c r="L36" s="109">
        <f t="shared" si="2"/>
        <v>0</v>
      </c>
      <c r="M36" s="57">
        <v>56000</v>
      </c>
      <c r="N36" s="92">
        <v>0</v>
      </c>
      <c r="O36" s="92">
        <v>0</v>
      </c>
      <c r="P36" s="94">
        <f t="shared" si="1"/>
        <v>0</v>
      </c>
      <c r="Q36" s="115">
        <v>0</v>
      </c>
      <c r="R36" s="213"/>
      <c r="S36" s="222"/>
      <c r="T36" s="255"/>
    </row>
    <row r="37" spans="1:20" ht="32.25" customHeight="1" thickBot="1">
      <c r="A37" s="209"/>
      <c r="B37" s="210"/>
      <c r="C37" s="220"/>
      <c r="D37" s="222"/>
      <c r="E37" s="222"/>
      <c r="F37" s="27" t="s">
        <v>54</v>
      </c>
      <c r="G37" s="28">
        <v>2</v>
      </c>
      <c r="H37" s="79">
        <v>0</v>
      </c>
      <c r="I37" s="80">
        <v>0</v>
      </c>
      <c r="J37" s="141">
        <f t="shared" si="0"/>
        <v>0</v>
      </c>
      <c r="K37" s="259"/>
      <c r="L37" s="109">
        <f t="shared" si="2"/>
        <v>0</v>
      </c>
      <c r="M37" s="57">
        <v>4000</v>
      </c>
      <c r="N37" s="92">
        <v>0</v>
      </c>
      <c r="O37" s="92">
        <v>0</v>
      </c>
      <c r="P37" s="94">
        <f t="shared" si="1"/>
        <v>0</v>
      </c>
      <c r="Q37" s="115">
        <v>0</v>
      </c>
      <c r="R37" s="213"/>
      <c r="S37" s="222"/>
      <c r="T37" s="255"/>
    </row>
    <row r="38" spans="1:20" ht="32.25" customHeight="1" thickBot="1">
      <c r="A38" s="209"/>
      <c r="B38" s="210"/>
      <c r="C38" s="220"/>
      <c r="D38" s="222"/>
      <c r="E38" s="222"/>
      <c r="F38" s="27" t="s">
        <v>55</v>
      </c>
      <c r="G38" s="28">
        <v>0</v>
      </c>
      <c r="H38" s="79">
        <v>0</v>
      </c>
      <c r="I38" s="80">
        <v>0</v>
      </c>
      <c r="J38" s="141">
        <f t="shared" si="0"/>
        <v>0</v>
      </c>
      <c r="K38" s="259"/>
      <c r="L38" s="108" t="s">
        <v>76</v>
      </c>
      <c r="M38" s="57">
        <v>0</v>
      </c>
      <c r="N38" s="92">
        <v>0</v>
      </c>
      <c r="O38" s="92">
        <v>0</v>
      </c>
      <c r="P38" s="103" t="s">
        <v>76</v>
      </c>
      <c r="Q38" s="115">
        <v>0</v>
      </c>
      <c r="R38" s="213"/>
      <c r="S38" s="222"/>
      <c r="T38" s="255"/>
    </row>
    <row r="39" spans="1:20" ht="32.25" customHeight="1" thickBot="1">
      <c r="A39" s="216"/>
      <c r="B39" s="211"/>
      <c r="C39" s="221"/>
      <c r="D39" s="218"/>
      <c r="E39" s="218"/>
      <c r="F39" s="23" t="s">
        <v>56</v>
      </c>
      <c r="G39" s="38">
        <v>0</v>
      </c>
      <c r="H39" s="81">
        <v>0</v>
      </c>
      <c r="I39" s="82">
        <v>0</v>
      </c>
      <c r="J39" s="141">
        <f t="shared" si="0"/>
        <v>0</v>
      </c>
      <c r="K39" s="259"/>
      <c r="L39" s="116" t="s">
        <v>82</v>
      </c>
      <c r="M39" s="117">
        <v>0</v>
      </c>
      <c r="N39" s="118">
        <v>0</v>
      </c>
      <c r="O39" s="118">
        <v>0</v>
      </c>
      <c r="P39" s="132" t="e">
        <f>+N39/M39</f>
        <v>#DIV/0!</v>
      </c>
      <c r="Q39" s="133">
        <v>0</v>
      </c>
      <c r="R39" s="247"/>
      <c r="S39" s="218"/>
      <c r="T39" s="246"/>
    </row>
    <row r="40" spans="11:17" ht="16.5" thickBot="1">
      <c r="K40" s="122">
        <f>+AVERAGE(K13:K39)</f>
        <v>1</v>
      </c>
      <c r="L40" s="125">
        <f>+AVERAGE(L13:L39)</f>
        <v>0.34783515577884905</v>
      </c>
      <c r="M40" s="145">
        <f>SUM(M13:M39)</f>
        <v>5385140</v>
      </c>
      <c r="N40" s="144">
        <f>SUM(N13:N39)</f>
        <v>3808537</v>
      </c>
      <c r="O40" s="124">
        <f>SUM(O13:O39)</f>
        <v>50000</v>
      </c>
      <c r="P40" s="123">
        <f>+N40/M40</f>
        <v>0.707230824082568</v>
      </c>
      <c r="Q40" s="125">
        <f>+O40/N40</f>
        <v>0.013128400748108789</v>
      </c>
    </row>
    <row r="41" ht="14.25">
      <c r="A41" t="s">
        <v>26</v>
      </c>
    </row>
    <row r="42" ht="14.25">
      <c r="N42" s="142"/>
    </row>
    <row r="43" ht="14.25">
      <c r="N43" s="143"/>
    </row>
  </sheetData>
  <sheetProtection password="FE8A" sheet="1"/>
  <mergeCells count="45">
    <mergeCell ref="A15:A21"/>
    <mergeCell ref="C8:I8"/>
    <mergeCell ref="A9:A12"/>
    <mergeCell ref="B9:B12"/>
    <mergeCell ref="C9:C12"/>
    <mergeCell ref="D9:E11"/>
    <mergeCell ref="F9:I10"/>
    <mergeCell ref="B17:B21"/>
    <mergeCell ref="C17:C18"/>
    <mergeCell ref="D17:D18"/>
    <mergeCell ref="C19:C20"/>
    <mergeCell ref="D19:D20"/>
    <mergeCell ref="M9:Q11"/>
    <mergeCell ref="K17:K18"/>
    <mergeCell ref="K9:L10"/>
    <mergeCell ref="E17:E18"/>
    <mergeCell ref="R9:T11"/>
    <mergeCell ref="F11:F12"/>
    <mergeCell ref="H11:I11"/>
    <mergeCell ref="K11:K12"/>
    <mergeCell ref="L11:L12"/>
    <mergeCell ref="G11:G12"/>
    <mergeCell ref="T35:T39"/>
    <mergeCell ref="R27:R30"/>
    <mergeCell ref="S27:S30"/>
    <mergeCell ref="T27:T30"/>
    <mergeCell ref="S35:S39"/>
    <mergeCell ref="E19:E20"/>
    <mergeCell ref="K19:K20"/>
    <mergeCell ref="K23:K39"/>
    <mergeCell ref="R19:R20"/>
    <mergeCell ref="E23:E39"/>
    <mergeCell ref="T19:T20"/>
    <mergeCell ref="S23:S26"/>
    <mergeCell ref="S31:S34"/>
    <mergeCell ref="T31:T34"/>
    <mergeCell ref="S19:S20"/>
    <mergeCell ref="T23:T26"/>
    <mergeCell ref="A23:A39"/>
    <mergeCell ref="B23:B39"/>
    <mergeCell ref="C23:C39"/>
    <mergeCell ref="D23:D39"/>
    <mergeCell ref="R23:R26"/>
    <mergeCell ref="R31:R34"/>
    <mergeCell ref="R35:R3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geOrder="overThenDown" paperSize="14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41"/>
  <sheetViews>
    <sheetView zoomScale="80" zoomScaleNormal="80" zoomScalePageLayoutView="0" workbookViewId="0" topLeftCell="C16">
      <selection activeCell="L16" sqref="L1:L16384"/>
    </sheetView>
  </sheetViews>
  <sheetFormatPr defaultColWidth="11.00390625" defaultRowHeight="14.25"/>
  <cols>
    <col min="1" max="1" width="14.875" style="0" customWidth="1"/>
    <col min="2" max="2" width="17.875" style="0" customWidth="1"/>
    <col min="3" max="3" width="21.375" style="0" customWidth="1"/>
    <col min="5" max="5" width="11.75390625" style="0" customWidth="1"/>
    <col min="6" max="6" width="36.25390625" style="0" customWidth="1"/>
    <col min="7" max="11" width="9.625" style="0" customWidth="1"/>
    <col min="12" max="12" width="10.75390625" style="0" hidden="1" customWidth="1"/>
    <col min="14" max="14" width="13.125" style="0" customWidth="1"/>
    <col min="15" max="17" width="23.625" style="0" customWidth="1"/>
    <col min="18" max="19" width="12.625" style="0" customWidth="1"/>
    <col min="20" max="20" width="42.625" style="0" customWidth="1"/>
    <col min="22" max="22" width="11.625" style="0" customWidth="1"/>
  </cols>
  <sheetData>
    <row r="2" spans="1:20" ht="18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18">
      <c r="A3" s="58" t="s">
        <v>74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0" ht="18">
      <c r="A4" s="58" t="s">
        <v>75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6" ht="15" thickBot="1"/>
    <row r="7" spans="1:22" ht="15.75" thickBot="1">
      <c r="A7" s="150" t="s">
        <v>4</v>
      </c>
      <c r="B7" s="151" t="s">
        <v>20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2"/>
      <c r="V7" s="2"/>
    </row>
    <row r="8" spans="1:22" ht="15.75" thickBot="1">
      <c r="A8" s="152">
        <v>2010</v>
      </c>
      <c r="B8" s="153">
        <v>40542</v>
      </c>
      <c r="C8" s="192" t="s">
        <v>5</v>
      </c>
      <c r="D8" s="193"/>
      <c r="E8" s="193"/>
      <c r="F8" s="193"/>
      <c r="G8" s="193"/>
      <c r="H8" s="193"/>
      <c r="I8" s="262"/>
      <c r="J8" s="262"/>
      <c r="K8" s="194"/>
      <c r="L8" s="134"/>
      <c r="M8" s="1"/>
      <c r="N8" s="1"/>
      <c r="O8" s="1"/>
      <c r="P8" s="1"/>
      <c r="Q8" s="1"/>
      <c r="R8" s="1"/>
      <c r="S8" s="1"/>
      <c r="T8" s="2"/>
      <c r="U8" s="2"/>
      <c r="V8" s="2"/>
    </row>
    <row r="9" spans="1:22" ht="15" customHeight="1">
      <c r="A9" s="195" t="s">
        <v>0</v>
      </c>
      <c r="B9" s="198" t="s">
        <v>1</v>
      </c>
      <c r="C9" s="199" t="s">
        <v>2</v>
      </c>
      <c r="D9" s="202" t="s">
        <v>6</v>
      </c>
      <c r="E9" s="202"/>
      <c r="F9" s="202" t="s">
        <v>7</v>
      </c>
      <c r="G9" s="202"/>
      <c r="H9" s="202"/>
      <c r="I9" s="232"/>
      <c r="J9" s="232"/>
      <c r="K9" s="204"/>
      <c r="L9" s="135"/>
      <c r="M9" s="231" t="s">
        <v>8</v>
      </c>
      <c r="N9" s="232"/>
      <c r="O9" s="235" t="s">
        <v>19</v>
      </c>
      <c r="P9" s="236"/>
      <c r="Q9" s="237"/>
      <c r="R9" s="237"/>
      <c r="S9" s="238"/>
      <c r="T9" s="199" t="s">
        <v>9</v>
      </c>
      <c r="U9" s="202"/>
      <c r="V9" s="204"/>
    </row>
    <row r="10" spans="1:22" ht="15" customHeight="1">
      <c r="A10" s="196"/>
      <c r="B10" s="198"/>
      <c r="C10" s="200"/>
      <c r="D10" s="203"/>
      <c r="E10" s="203"/>
      <c r="F10" s="203"/>
      <c r="G10" s="203"/>
      <c r="H10" s="203"/>
      <c r="I10" s="234"/>
      <c r="J10" s="234"/>
      <c r="K10" s="205"/>
      <c r="L10" s="136"/>
      <c r="M10" s="233"/>
      <c r="N10" s="234"/>
      <c r="O10" s="239"/>
      <c r="P10" s="240"/>
      <c r="Q10" s="241"/>
      <c r="R10" s="241"/>
      <c r="S10" s="242"/>
      <c r="T10" s="200"/>
      <c r="U10" s="203"/>
      <c r="V10" s="205"/>
    </row>
    <row r="11" spans="1:22" ht="15">
      <c r="A11" s="196"/>
      <c r="B11" s="198"/>
      <c r="C11" s="200"/>
      <c r="D11" s="203"/>
      <c r="E11" s="203"/>
      <c r="F11" s="203" t="s">
        <v>10</v>
      </c>
      <c r="G11" s="263" t="s">
        <v>3</v>
      </c>
      <c r="H11" s="203" t="s">
        <v>11</v>
      </c>
      <c r="I11" s="234"/>
      <c r="J11" s="234"/>
      <c r="K11" s="205"/>
      <c r="L11" s="136"/>
      <c r="M11" s="227" t="s">
        <v>12</v>
      </c>
      <c r="N11" s="229" t="s">
        <v>13</v>
      </c>
      <c r="O11" s="239"/>
      <c r="P11" s="240"/>
      <c r="Q11" s="241"/>
      <c r="R11" s="241"/>
      <c r="S11" s="242"/>
      <c r="T11" s="200"/>
      <c r="U11" s="203"/>
      <c r="V11" s="205"/>
    </row>
    <row r="12" spans="1:22" ht="42" customHeight="1" thickBot="1">
      <c r="A12" s="197"/>
      <c r="B12" s="198"/>
      <c r="C12" s="201"/>
      <c r="D12" s="3" t="s">
        <v>14</v>
      </c>
      <c r="E12" s="3" t="s">
        <v>15</v>
      </c>
      <c r="F12" s="226"/>
      <c r="G12" s="264"/>
      <c r="H12" s="3" t="s">
        <v>78</v>
      </c>
      <c r="I12" s="149" t="s">
        <v>79</v>
      </c>
      <c r="J12" s="149" t="s">
        <v>80</v>
      </c>
      <c r="K12" s="6" t="s">
        <v>81</v>
      </c>
      <c r="L12" s="137"/>
      <c r="M12" s="228"/>
      <c r="N12" s="230"/>
      <c r="O12" s="12" t="s">
        <v>23</v>
      </c>
      <c r="P12" s="13" t="s">
        <v>24</v>
      </c>
      <c r="Q12" s="14" t="s">
        <v>25</v>
      </c>
      <c r="R12" s="14" t="s">
        <v>21</v>
      </c>
      <c r="S12" s="15" t="s">
        <v>22</v>
      </c>
      <c r="T12" s="4" t="s">
        <v>18</v>
      </c>
      <c r="U12" s="3" t="s">
        <v>14</v>
      </c>
      <c r="V12" s="6" t="s">
        <v>15</v>
      </c>
    </row>
    <row r="13" spans="1:22" ht="83.25" customHeight="1" thickBot="1">
      <c r="A13" s="11" t="s">
        <v>30</v>
      </c>
      <c r="B13" s="18" t="s">
        <v>29</v>
      </c>
      <c r="C13" s="16" t="s">
        <v>28</v>
      </c>
      <c r="D13" s="17">
        <v>40179</v>
      </c>
      <c r="E13" s="17">
        <v>40543</v>
      </c>
      <c r="F13" s="20" t="s">
        <v>27</v>
      </c>
      <c r="G13" s="28">
        <v>49555</v>
      </c>
      <c r="H13" s="85">
        <v>8812</v>
      </c>
      <c r="I13" s="86">
        <v>13508</v>
      </c>
      <c r="J13" s="86">
        <v>17344</v>
      </c>
      <c r="K13" s="86">
        <v>10624</v>
      </c>
      <c r="L13" s="138">
        <f>SUM(H13:K13)</f>
        <v>50288</v>
      </c>
      <c r="M13" s="106">
        <v>1</v>
      </c>
      <c r="N13" s="111">
        <v>1</v>
      </c>
      <c r="O13" s="52">
        <v>235000</v>
      </c>
      <c r="P13" s="88">
        <v>90627</v>
      </c>
      <c r="Q13" s="88">
        <v>0</v>
      </c>
      <c r="R13" s="97">
        <f>P13/O13</f>
        <v>0.3856468085106383</v>
      </c>
      <c r="S13" s="154">
        <f>Q13/P13</f>
        <v>0</v>
      </c>
      <c r="T13" s="46" t="s">
        <v>60</v>
      </c>
      <c r="U13" s="17">
        <v>40179</v>
      </c>
      <c r="V13" s="29">
        <v>40543</v>
      </c>
    </row>
    <row r="14" spans="1:22" ht="11.25" customHeight="1" thickBot="1">
      <c r="A14" s="40"/>
      <c r="B14" s="41"/>
      <c r="C14" s="41"/>
      <c r="D14" s="42"/>
      <c r="E14" s="42"/>
      <c r="F14" s="43"/>
      <c r="G14" s="41"/>
      <c r="H14" s="41"/>
      <c r="I14" s="41"/>
      <c r="J14" s="41"/>
      <c r="K14" s="41"/>
      <c r="L14" s="41"/>
      <c r="M14" s="41"/>
      <c r="N14" s="41"/>
      <c r="O14" s="44"/>
      <c r="P14" s="44"/>
      <c r="Q14" s="44"/>
      <c r="R14" s="44"/>
      <c r="S14" s="44"/>
      <c r="T14" s="43"/>
      <c r="U14" s="41"/>
      <c r="V14" s="45"/>
    </row>
    <row r="15" spans="1:22" s="32" customFormat="1" ht="43.5" customHeight="1" thickBot="1">
      <c r="A15" s="208" t="s">
        <v>40</v>
      </c>
      <c r="B15" s="34" t="s">
        <v>70</v>
      </c>
      <c r="C15" s="35" t="s">
        <v>69</v>
      </c>
      <c r="D15" s="36">
        <v>40179</v>
      </c>
      <c r="E15" s="36">
        <v>40543</v>
      </c>
      <c r="F15" s="26" t="s">
        <v>72</v>
      </c>
      <c r="G15" s="146">
        <v>0.25</v>
      </c>
      <c r="H15" s="127">
        <v>0</v>
      </c>
      <c r="I15" s="127">
        <v>0</v>
      </c>
      <c r="J15" s="127">
        <v>0</v>
      </c>
      <c r="K15" s="127">
        <v>0</v>
      </c>
      <c r="L15" s="139">
        <f>SUM(H15:K15)</f>
        <v>0</v>
      </c>
      <c r="M15" s="106">
        <v>1</v>
      </c>
      <c r="N15" s="111">
        <f>L15/G15</f>
        <v>0</v>
      </c>
      <c r="O15" s="53">
        <v>220000</v>
      </c>
      <c r="P15" s="88">
        <v>0</v>
      </c>
      <c r="Q15" s="88">
        <v>0</v>
      </c>
      <c r="R15" s="97">
        <f>P15/O15</f>
        <v>0</v>
      </c>
      <c r="S15" s="154" t="e">
        <f>Q15/P15</f>
        <v>#DIV/0!</v>
      </c>
      <c r="T15" s="47" t="s">
        <v>71</v>
      </c>
      <c r="U15" s="36">
        <v>40179</v>
      </c>
      <c r="V15" s="37">
        <v>40543</v>
      </c>
    </row>
    <row r="16" spans="1:22" s="32" customFormat="1" ht="11.25" customHeight="1" thickBot="1">
      <c r="A16" s="209"/>
      <c r="B16" s="40"/>
      <c r="C16" s="41"/>
      <c r="D16" s="42"/>
      <c r="E16" s="42"/>
      <c r="F16" s="43"/>
      <c r="G16" s="41"/>
      <c r="H16" s="41"/>
      <c r="I16" s="41"/>
      <c r="J16" s="41"/>
      <c r="K16" s="41"/>
      <c r="L16" s="41"/>
      <c r="M16" s="41"/>
      <c r="N16" s="41"/>
      <c r="O16" s="44"/>
      <c r="P16" s="44"/>
      <c r="Q16" s="44"/>
      <c r="R16" s="44"/>
      <c r="S16" s="44"/>
      <c r="T16" s="43"/>
      <c r="U16" s="41"/>
      <c r="V16" s="45"/>
    </row>
    <row r="17" spans="1:22" ht="44.25" customHeight="1" thickBot="1">
      <c r="A17" s="210"/>
      <c r="B17" s="248" t="s">
        <v>39</v>
      </c>
      <c r="C17" s="223" t="s">
        <v>36</v>
      </c>
      <c r="D17" s="250">
        <v>40179</v>
      </c>
      <c r="E17" s="250">
        <v>40543</v>
      </c>
      <c r="F17" s="33" t="s">
        <v>31</v>
      </c>
      <c r="G17" s="28">
        <v>134</v>
      </c>
      <c r="H17" s="83">
        <v>0</v>
      </c>
      <c r="I17" s="84">
        <v>19</v>
      </c>
      <c r="J17" s="84">
        <v>108</v>
      </c>
      <c r="K17" s="84">
        <v>31</v>
      </c>
      <c r="L17" s="138">
        <f>SUM(H17:K17)</f>
        <v>158</v>
      </c>
      <c r="M17" s="252">
        <v>1</v>
      </c>
      <c r="N17" s="107">
        <v>1</v>
      </c>
      <c r="O17" s="54">
        <v>220000</v>
      </c>
      <c r="P17" s="89">
        <v>29674</v>
      </c>
      <c r="Q17" s="89">
        <v>0</v>
      </c>
      <c r="R17" s="96">
        <f aca="true" t="shared" si="0" ref="R17:S21">P17/O17</f>
        <v>0.13488181818181819</v>
      </c>
      <c r="S17" s="129">
        <f t="shared" si="0"/>
        <v>0</v>
      </c>
      <c r="T17" s="48" t="s">
        <v>61</v>
      </c>
      <c r="U17" s="49">
        <v>40179</v>
      </c>
      <c r="V17" s="50">
        <v>40543</v>
      </c>
    </row>
    <row r="18" spans="1:22" ht="44.25" customHeight="1" thickBot="1">
      <c r="A18" s="210"/>
      <c r="B18" s="248"/>
      <c r="C18" s="221"/>
      <c r="D18" s="218"/>
      <c r="E18" s="218"/>
      <c r="F18" s="23" t="s">
        <v>32</v>
      </c>
      <c r="G18" s="31">
        <f>15948+970</f>
        <v>16918</v>
      </c>
      <c r="H18" s="81">
        <v>0</v>
      </c>
      <c r="I18" s="82">
        <v>2667</v>
      </c>
      <c r="J18" s="82">
        <v>1716</v>
      </c>
      <c r="K18" s="82">
        <v>41</v>
      </c>
      <c r="L18" s="138">
        <f>SUM(H18:K18)</f>
        <v>4424</v>
      </c>
      <c r="M18" s="261"/>
      <c r="N18" s="110">
        <f>L18/G18</f>
        <v>0.261496630807424</v>
      </c>
      <c r="O18" s="55">
        <v>2000000</v>
      </c>
      <c r="P18" s="90">
        <v>93914</v>
      </c>
      <c r="Q18" s="90">
        <v>0</v>
      </c>
      <c r="R18" s="95">
        <f t="shared" si="0"/>
        <v>0.046957</v>
      </c>
      <c r="S18" s="155">
        <f t="shared" si="0"/>
        <v>0</v>
      </c>
      <c r="T18" s="51" t="s">
        <v>62</v>
      </c>
      <c r="U18" s="10">
        <v>40179</v>
      </c>
      <c r="V18" s="30">
        <v>40543</v>
      </c>
    </row>
    <row r="19" spans="1:22" ht="56.25" customHeight="1" thickBot="1">
      <c r="A19" s="210"/>
      <c r="B19" s="248"/>
      <c r="C19" s="224" t="s">
        <v>37</v>
      </c>
      <c r="D19" s="217">
        <v>40179</v>
      </c>
      <c r="E19" s="217">
        <v>40543</v>
      </c>
      <c r="F19" s="25" t="s">
        <v>33</v>
      </c>
      <c r="G19" s="22">
        <v>2000</v>
      </c>
      <c r="H19" s="77">
        <v>601</v>
      </c>
      <c r="I19" s="78">
        <v>692</v>
      </c>
      <c r="J19" s="78">
        <v>703</v>
      </c>
      <c r="K19" s="78">
        <v>665</v>
      </c>
      <c r="L19" s="138">
        <f>SUM(H19:K19)</f>
        <v>2661</v>
      </c>
      <c r="M19" s="252">
        <v>1</v>
      </c>
      <c r="N19" s="107">
        <v>1</v>
      </c>
      <c r="O19" s="56">
        <v>202496</v>
      </c>
      <c r="P19" s="91">
        <v>110584</v>
      </c>
      <c r="Q19" s="91">
        <v>0</v>
      </c>
      <c r="R19" s="93">
        <f t="shared" si="0"/>
        <v>0.5461046144121365</v>
      </c>
      <c r="S19" s="130">
        <f t="shared" si="0"/>
        <v>0</v>
      </c>
      <c r="T19" s="212" t="s">
        <v>63</v>
      </c>
      <c r="U19" s="217">
        <v>40179</v>
      </c>
      <c r="V19" s="245">
        <v>40543</v>
      </c>
    </row>
    <row r="20" spans="1:22" ht="56.25" customHeight="1" thickBot="1">
      <c r="A20" s="210"/>
      <c r="B20" s="248"/>
      <c r="C20" s="225"/>
      <c r="D20" s="218"/>
      <c r="E20" s="218"/>
      <c r="F20" s="23" t="s">
        <v>34</v>
      </c>
      <c r="G20" s="24">
        <v>173</v>
      </c>
      <c r="H20" s="81">
        <v>171</v>
      </c>
      <c r="I20" s="82">
        <v>171</v>
      </c>
      <c r="J20" s="82">
        <v>171</v>
      </c>
      <c r="K20" s="82">
        <v>171</v>
      </c>
      <c r="L20" s="138">
        <v>171</v>
      </c>
      <c r="M20" s="261"/>
      <c r="N20" s="110">
        <f>L20/G20/2</f>
        <v>0.49421965317919075</v>
      </c>
      <c r="O20" s="55">
        <v>525000</v>
      </c>
      <c r="P20" s="90">
        <v>52006</v>
      </c>
      <c r="Q20" s="90">
        <v>0</v>
      </c>
      <c r="R20" s="95">
        <f t="shared" si="0"/>
        <v>0.09905904761904762</v>
      </c>
      <c r="S20" s="155">
        <f t="shared" si="0"/>
        <v>0</v>
      </c>
      <c r="T20" s="247"/>
      <c r="U20" s="218"/>
      <c r="V20" s="246"/>
    </row>
    <row r="21" spans="1:22" ht="134.25" customHeight="1" thickBot="1">
      <c r="A21" s="211"/>
      <c r="B21" s="249"/>
      <c r="C21" s="19" t="s">
        <v>38</v>
      </c>
      <c r="D21" s="17">
        <v>40179</v>
      </c>
      <c r="E21" s="17">
        <v>40543</v>
      </c>
      <c r="F21" s="26" t="s">
        <v>35</v>
      </c>
      <c r="G21" s="31">
        <v>0</v>
      </c>
      <c r="H21" s="85" t="s">
        <v>76</v>
      </c>
      <c r="I21" s="85" t="s">
        <v>76</v>
      </c>
      <c r="J21" s="86">
        <v>1</v>
      </c>
      <c r="K21" s="86">
        <v>1</v>
      </c>
      <c r="L21" s="138">
        <f>AVERAGE(H21:K21)</f>
        <v>1</v>
      </c>
      <c r="M21" s="106">
        <v>1</v>
      </c>
      <c r="N21" s="111" t="s">
        <v>76</v>
      </c>
      <c r="O21" s="52">
        <v>96730</v>
      </c>
      <c r="P21" s="88">
        <v>87653</v>
      </c>
      <c r="Q21" s="88">
        <v>0</v>
      </c>
      <c r="R21" s="97">
        <f t="shared" si="0"/>
        <v>0.9061614804093869</v>
      </c>
      <c r="S21" s="154">
        <f t="shared" si="0"/>
        <v>0</v>
      </c>
      <c r="T21" s="46" t="s">
        <v>64</v>
      </c>
      <c r="U21" s="17">
        <v>40179</v>
      </c>
      <c r="V21" s="29">
        <v>40543</v>
      </c>
    </row>
    <row r="22" spans="1:22" ht="11.25" customHeight="1" thickBot="1">
      <c r="A22" s="40"/>
      <c r="B22" s="41"/>
      <c r="C22" s="41"/>
      <c r="D22" s="42"/>
      <c r="E22" s="42"/>
      <c r="F22" s="43"/>
      <c r="G22" s="41"/>
      <c r="H22" s="41"/>
      <c r="I22" s="41"/>
      <c r="J22" s="41"/>
      <c r="K22" s="41"/>
      <c r="L22" s="41"/>
      <c r="M22" s="41"/>
      <c r="N22" s="41"/>
      <c r="O22" s="44"/>
      <c r="P22" s="44"/>
      <c r="Q22" s="44"/>
      <c r="R22" s="44"/>
      <c r="S22" s="44"/>
      <c r="T22" s="43"/>
      <c r="U22" s="41"/>
      <c r="V22" s="45"/>
    </row>
    <row r="23" spans="1:22" ht="32.25" customHeight="1" thickBot="1">
      <c r="A23" s="208" t="s">
        <v>59</v>
      </c>
      <c r="B23" s="251" t="s">
        <v>58</v>
      </c>
      <c r="C23" s="219" t="s">
        <v>57</v>
      </c>
      <c r="D23" s="217">
        <v>40179</v>
      </c>
      <c r="E23" s="217">
        <v>40543</v>
      </c>
      <c r="F23" s="25" t="s">
        <v>41</v>
      </c>
      <c r="G23" s="28">
        <v>0</v>
      </c>
      <c r="H23" s="77" t="s">
        <v>76</v>
      </c>
      <c r="I23" s="77" t="s">
        <v>76</v>
      </c>
      <c r="J23" s="164" t="s">
        <v>82</v>
      </c>
      <c r="K23" s="164" t="s">
        <v>82</v>
      </c>
      <c r="L23" s="138">
        <f aca="true" t="shared" si="1" ref="L23:L39">SUM(H23:K23)</f>
        <v>0</v>
      </c>
      <c r="M23" s="252">
        <v>1</v>
      </c>
      <c r="N23" s="107" t="s">
        <v>76</v>
      </c>
      <c r="O23" s="56">
        <v>0</v>
      </c>
      <c r="P23" s="91">
        <v>0</v>
      </c>
      <c r="Q23" s="91">
        <v>0</v>
      </c>
      <c r="R23" s="93" t="e">
        <f aca="true" t="shared" si="2" ref="R23:R39">P23/O23</f>
        <v>#DIV/0!</v>
      </c>
      <c r="S23" s="130" t="e">
        <f aca="true" t="shared" si="3" ref="S23:S39">Q23/P23</f>
        <v>#DIV/0!</v>
      </c>
      <c r="T23" s="212" t="s">
        <v>65</v>
      </c>
      <c r="U23" s="217">
        <v>40179</v>
      </c>
      <c r="V23" s="245">
        <v>40543</v>
      </c>
    </row>
    <row r="24" spans="1:22" ht="32.25" customHeight="1" thickBot="1">
      <c r="A24" s="209"/>
      <c r="B24" s="210"/>
      <c r="C24" s="220"/>
      <c r="D24" s="222"/>
      <c r="E24" s="222"/>
      <c r="F24" s="27" t="s">
        <v>42</v>
      </c>
      <c r="G24" s="28">
        <v>1</v>
      </c>
      <c r="H24" s="79">
        <v>0</v>
      </c>
      <c r="I24" s="80">
        <v>0</v>
      </c>
      <c r="J24" s="80">
        <v>0</v>
      </c>
      <c r="K24" s="80">
        <v>0</v>
      </c>
      <c r="L24" s="138">
        <f t="shared" si="1"/>
        <v>0</v>
      </c>
      <c r="M24" s="260"/>
      <c r="N24" s="109">
        <f>L24/G24</f>
        <v>0</v>
      </c>
      <c r="O24" s="147">
        <v>190000</v>
      </c>
      <c r="P24" s="92">
        <v>0</v>
      </c>
      <c r="Q24" s="92">
        <v>0</v>
      </c>
      <c r="R24" s="94">
        <f t="shared" si="2"/>
        <v>0</v>
      </c>
      <c r="S24" s="115" t="e">
        <f t="shared" si="3"/>
        <v>#DIV/0!</v>
      </c>
      <c r="T24" s="213"/>
      <c r="U24" s="222"/>
      <c r="V24" s="255"/>
    </row>
    <row r="25" spans="1:22" ht="32.25" customHeight="1" thickBot="1">
      <c r="A25" s="209"/>
      <c r="B25" s="210"/>
      <c r="C25" s="220"/>
      <c r="D25" s="222"/>
      <c r="E25" s="222"/>
      <c r="F25" s="27" t="s">
        <v>43</v>
      </c>
      <c r="G25" s="28">
        <v>0</v>
      </c>
      <c r="H25" s="79" t="s">
        <v>76</v>
      </c>
      <c r="I25" s="79" t="s">
        <v>76</v>
      </c>
      <c r="J25" s="165" t="s">
        <v>82</v>
      </c>
      <c r="K25" s="165" t="s">
        <v>82</v>
      </c>
      <c r="L25" s="138">
        <f t="shared" si="1"/>
        <v>0</v>
      </c>
      <c r="M25" s="260"/>
      <c r="N25" s="109" t="s">
        <v>76</v>
      </c>
      <c r="O25" s="57">
        <v>0</v>
      </c>
      <c r="P25" s="92">
        <v>0</v>
      </c>
      <c r="Q25" s="92">
        <v>0</v>
      </c>
      <c r="R25" s="94" t="e">
        <f t="shared" si="2"/>
        <v>#DIV/0!</v>
      </c>
      <c r="S25" s="115" t="e">
        <f t="shared" si="3"/>
        <v>#DIV/0!</v>
      </c>
      <c r="T25" s="213"/>
      <c r="U25" s="222"/>
      <c r="V25" s="255"/>
    </row>
    <row r="26" spans="1:22" ht="32.25" customHeight="1" thickBot="1">
      <c r="A26" s="209"/>
      <c r="B26" s="210"/>
      <c r="C26" s="220"/>
      <c r="D26" s="222"/>
      <c r="E26" s="222"/>
      <c r="F26" s="27" t="s">
        <v>77</v>
      </c>
      <c r="G26" s="28">
        <v>7</v>
      </c>
      <c r="H26" s="79">
        <v>0</v>
      </c>
      <c r="I26" s="80">
        <v>0</v>
      </c>
      <c r="J26" s="80">
        <v>0</v>
      </c>
      <c r="K26" s="165">
        <v>0</v>
      </c>
      <c r="L26" s="138">
        <f t="shared" si="1"/>
        <v>0</v>
      </c>
      <c r="M26" s="260"/>
      <c r="N26" s="109">
        <f>L26/G26</f>
        <v>0</v>
      </c>
      <c r="O26" s="57">
        <v>0</v>
      </c>
      <c r="P26" s="92">
        <v>0</v>
      </c>
      <c r="Q26" s="92">
        <v>0</v>
      </c>
      <c r="R26" s="94" t="e">
        <f t="shared" si="2"/>
        <v>#DIV/0!</v>
      </c>
      <c r="S26" s="115" t="e">
        <f t="shared" si="3"/>
        <v>#DIV/0!</v>
      </c>
      <c r="T26" s="214"/>
      <c r="U26" s="244"/>
      <c r="V26" s="256"/>
    </row>
    <row r="27" spans="1:22" ht="32.25" customHeight="1" thickBot="1">
      <c r="A27" s="209"/>
      <c r="B27" s="210"/>
      <c r="C27" s="220"/>
      <c r="D27" s="222"/>
      <c r="E27" s="222"/>
      <c r="F27" s="27" t="s">
        <v>44</v>
      </c>
      <c r="G27" s="28">
        <v>6</v>
      </c>
      <c r="H27" s="79">
        <v>0</v>
      </c>
      <c r="I27" s="80">
        <v>0</v>
      </c>
      <c r="J27" s="80">
        <v>0</v>
      </c>
      <c r="K27" s="165">
        <v>0</v>
      </c>
      <c r="L27" s="138">
        <f t="shared" si="1"/>
        <v>0</v>
      </c>
      <c r="M27" s="260"/>
      <c r="N27" s="109">
        <f>L27/G27</f>
        <v>0</v>
      </c>
      <c r="O27" s="57">
        <v>40000</v>
      </c>
      <c r="P27" s="92">
        <v>0</v>
      </c>
      <c r="Q27" s="92">
        <v>0</v>
      </c>
      <c r="R27" s="94">
        <f t="shared" si="2"/>
        <v>0</v>
      </c>
      <c r="S27" s="115" t="e">
        <f t="shared" si="3"/>
        <v>#DIV/0!</v>
      </c>
      <c r="T27" s="215" t="s">
        <v>66</v>
      </c>
      <c r="U27" s="243">
        <v>40179</v>
      </c>
      <c r="V27" s="254">
        <v>40543</v>
      </c>
    </row>
    <row r="28" spans="1:22" ht="32.25" customHeight="1" thickBot="1">
      <c r="A28" s="209"/>
      <c r="B28" s="210"/>
      <c r="C28" s="220"/>
      <c r="D28" s="222"/>
      <c r="E28" s="222"/>
      <c r="F28" s="27" t="s">
        <v>45</v>
      </c>
      <c r="G28" s="28">
        <v>0</v>
      </c>
      <c r="H28" s="79">
        <v>0</v>
      </c>
      <c r="I28" s="80">
        <v>0</v>
      </c>
      <c r="J28" s="80">
        <v>0</v>
      </c>
      <c r="K28" s="165">
        <v>0</v>
      </c>
      <c r="L28" s="138">
        <f t="shared" si="1"/>
        <v>0</v>
      </c>
      <c r="M28" s="260"/>
      <c r="N28" s="108" t="s">
        <v>82</v>
      </c>
      <c r="O28" s="57">
        <v>2000</v>
      </c>
      <c r="P28" s="92">
        <v>0</v>
      </c>
      <c r="Q28" s="92">
        <v>0</v>
      </c>
      <c r="R28" s="94">
        <f t="shared" si="2"/>
        <v>0</v>
      </c>
      <c r="S28" s="115" t="e">
        <f t="shared" si="3"/>
        <v>#DIV/0!</v>
      </c>
      <c r="T28" s="213"/>
      <c r="U28" s="222"/>
      <c r="V28" s="255"/>
    </row>
    <row r="29" spans="1:22" ht="32.25" customHeight="1" thickBot="1">
      <c r="A29" s="209"/>
      <c r="B29" s="210"/>
      <c r="C29" s="220"/>
      <c r="D29" s="222"/>
      <c r="E29" s="222"/>
      <c r="F29" s="27" t="s">
        <v>46</v>
      </c>
      <c r="G29" s="28">
        <v>136</v>
      </c>
      <c r="H29" s="79">
        <v>136</v>
      </c>
      <c r="I29" s="80">
        <v>0</v>
      </c>
      <c r="J29" s="80">
        <v>0</v>
      </c>
      <c r="K29" s="165">
        <v>0</v>
      </c>
      <c r="L29" s="138">
        <f t="shared" si="1"/>
        <v>136</v>
      </c>
      <c r="M29" s="260"/>
      <c r="N29" s="109">
        <f>L29/G29</f>
        <v>1</v>
      </c>
      <c r="O29" s="148">
        <v>11424</v>
      </c>
      <c r="P29" s="92">
        <v>11329</v>
      </c>
      <c r="Q29" s="92">
        <v>0</v>
      </c>
      <c r="R29" s="94">
        <f t="shared" si="2"/>
        <v>0.9916841736694678</v>
      </c>
      <c r="S29" s="115">
        <f t="shared" si="3"/>
        <v>0</v>
      </c>
      <c r="T29" s="213"/>
      <c r="U29" s="222"/>
      <c r="V29" s="255"/>
    </row>
    <row r="30" spans="1:22" ht="32.25" customHeight="1" thickBot="1">
      <c r="A30" s="209"/>
      <c r="B30" s="210"/>
      <c r="C30" s="220"/>
      <c r="D30" s="222"/>
      <c r="E30" s="222"/>
      <c r="F30" s="27" t="s">
        <v>47</v>
      </c>
      <c r="G30" s="28">
        <v>20</v>
      </c>
      <c r="H30" s="79">
        <v>20</v>
      </c>
      <c r="I30" s="160">
        <v>20</v>
      </c>
      <c r="J30" s="80">
        <v>0</v>
      </c>
      <c r="K30" s="165">
        <v>0</v>
      </c>
      <c r="L30" s="138">
        <f t="shared" si="1"/>
        <v>40</v>
      </c>
      <c r="M30" s="260"/>
      <c r="N30" s="114">
        <v>1</v>
      </c>
      <c r="O30" s="148">
        <v>2100</v>
      </c>
      <c r="P30" s="92">
        <v>2050</v>
      </c>
      <c r="Q30" s="92">
        <v>0</v>
      </c>
      <c r="R30" s="94">
        <f t="shared" si="2"/>
        <v>0.9761904761904762</v>
      </c>
      <c r="S30" s="115">
        <f t="shared" si="3"/>
        <v>0</v>
      </c>
      <c r="T30" s="214"/>
      <c r="U30" s="244"/>
      <c r="V30" s="256"/>
    </row>
    <row r="31" spans="1:22" ht="32.25" customHeight="1" thickBot="1">
      <c r="A31" s="209"/>
      <c r="B31" s="210"/>
      <c r="C31" s="220"/>
      <c r="D31" s="222"/>
      <c r="E31" s="222"/>
      <c r="F31" s="27" t="s">
        <v>48</v>
      </c>
      <c r="G31" s="28">
        <v>0</v>
      </c>
      <c r="H31" s="79" t="s">
        <v>76</v>
      </c>
      <c r="I31" s="79" t="s">
        <v>76</v>
      </c>
      <c r="J31" s="165" t="s">
        <v>82</v>
      </c>
      <c r="K31" s="165" t="s">
        <v>82</v>
      </c>
      <c r="L31" s="138">
        <f t="shared" si="1"/>
        <v>0</v>
      </c>
      <c r="M31" s="260"/>
      <c r="N31" s="109" t="s">
        <v>76</v>
      </c>
      <c r="O31" s="57">
        <v>0</v>
      </c>
      <c r="P31" s="92">
        <v>0</v>
      </c>
      <c r="Q31" s="92">
        <v>0</v>
      </c>
      <c r="R31" s="94" t="e">
        <f t="shared" si="2"/>
        <v>#DIV/0!</v>
      </c>
      <c r="S31" s="115" t="e">
        <f t="shared" si="3"/>
        <v>#DIV/0!</v>
      </c>
      <c r="T31" s="215" t="s">
        <v>67</v>
      </c>
      <c r="U31" s="243">
        <v>40179</v>
      </c>
      <c r="V31" s="254">
        <v>40543</v>
      </c>
    </row>
    <row r="32" spans="1:22" ht="32.25" customHeight="1" thickBot="1">
      <c r="A32" s="209"/>
      <c r="B32" s="210"/>
      <c r="C32" s="220"/>
      <c r="D32" s="222"/>
      <c r="E32" s="222"/>
      <c r="F32" s="27" t="s">
        <v>49</v>
      </c>
      <c r="G32" s="28">
        <v>0</v>
      </c>
      <c r="H32" s="79" t="s">
        <v>76</v>
      </c>
      <c r="I32" s="79" t="s">
        <v>76</v>
      </c>
      <c r="J32" s="165" t="s">
        <v>82</v>
      </c>
      <c r="K32" s="165" t="s">
        <v>82</v>
      </c>
      <c r="L32" s="138">
        <f t="shared" si="1"/>
        <v>0</v>
      </c>
      <c r="M32" s="260"/>
      <c r="N32" s="109" t="s">
        <v>76</v>
      </c>
      <c r="O32" s="57">
        <v>0</v>
      </c>
      <c r="P32" s="92">
        <v>0</v>
      </c>
      <c r="Q32" s="92">
        <v>0</v>
      </c>
      <c r="R32" s="94" t="e">
        <f t="shared" si="2"/>
        <v>#DIV/0!</v>
      </c>
      <c r="S32" s="115" t="e">
        <f t="shared" si="3"/>
        <v>#DIV/0!</v>
      </c>
      <c r="T32" s="213"/>
      <c r="U32" s="222"/>
      <c r="V32" s="255"/>
    </row>
    <row r="33" spans="1:22" ht="32.25" customHeight="1" thickBot="1">
      <c r="A33" s="209"/>
      <c r="B33" s="210"/>
      <c r="C33" s="220"/>
      <c r="D33" s="222"/>
      <c r="E33" s="222"/>
      <c r="F33" s="27" t="s">
        <v>50</v>
      </c>
      <c r="G33" s="28">
        <v>0</v>
      </c>
      <c r="H33" s="79" t="s">
        <v>76</v>
      </c>
      <c r="I33" s="79" t="s">
        <v>76</v>
      </c>
      <c r="J33" s="165" t="s">
        <v>82</v>
      </c>
      <c r="K33" s="165" t="s">
        <v>82</v>
      </c>
      <c r="L33" s="138">
        <f t="shared" si="1"/>
        <v>0</v>
      </c>
      <c r="M33" s="260"/>
      <c r="N33" s="109" t="s">
        <v>76</v>
      </c>
      <c r="O33" s="57">
        <v>0</v>
      </c>
      <c r="P33" s="92">
        <v>0</v>
      </c>
      <c r="Q33" s="92">
        <v>0</v>
      </c>
      <c r="R33" s="94" t="e">
        <f t="shared" si="2"/>
        <v>#DIV/0!</v>
      </c>
      <c r="S33" s="115" t="e">
        <f t="shared" si="3"/>
        <v>#DIV/0!</v>
      </c>
      <c r="T33" s="213"/>
      <c r="U33" s="222"/>
      <c r="V33" s="255"/>
    </row>
    <row r="34" spans="1:22" ht="32.25" customHeight="1" thickBot="1">
      <c r="A34" s="209"/>
      <c r="B34" s="210"/>
      <c r="C34" s="220"/>
      <c r="D34" s="222"/>
      <c r="E34" s="222"/>
      <c r="F34" s="27" t="s">
        <v>51</v>
      </c>
      <c r="G34" s="28">
        <v>0</v>
      </c>
      <c r="H34" s="79" t="s">
        <v>76</v>
      </c>
      <c r="I34" s="79" t="s">
        <v>76</v>
      </c>
      <c r="J34" s="165" t="s">
        <v>82</v>
      </c>
      <c r="K34" s="165" t="s">
        <v>82</v>
      </c>
      <c r="L34" s="138">
        <f t="shared" si="1"/>
        <v>0</v>
      </c>
      <c r="M34" s="260"/>
      <c r="N34" s="109" t="s">
        <v>76</v>
      </c>
      <c r="O34" s="57">
        <v>0</v>
      </c>
      <c r="P34" s="92">
        <v>0</v>
      </c>
      <c r="Q34" s="92">
        <v>0</v>
      </c>
      <c r="R34" s="94" t="e">
        <f t="shared" si="2"/>
        <v>#DIV/0!</v>
      </c>
      <c r="S34" s="115" t="e">
        <f t="shared" si="3"/>
        <v>#DIV/0!</v>
      </c>
      <c r="T34" s="214"/>
      <c r="U34" s="244"/>
      <c r="V34" s="256"/>
    </row>
    <row r="35" spans="1:22" ht="32.25" customHeight="1" thickBot="1">
      <c r="A35" s="209"/>
      <c r="B35" s="210"/>
      <c r="C35" s="220"/>
      <c r="D35" s="222"/>
      <c r="E35" s="222"/>
      <c r="F35" s="27" t="s">
        <v>52</v>
      </c>
      <c r="G35" s="28">
        <v>45</v>
      </c>
      <c r="H35" s="79">
        <v>0</v>
      </c>
      <c r="I35" s="80">
        <v>0</v>
      </c>
      <c r="J35" s="80">
        <v>0</v>
      </c>
      <c r="K35" s="165">
        <v>0</v>
      </c>
      <c r="L35" s="138">
        <f t="shared" si="1"/>
        <v>0</v>
      </c>
      <c r="M35" s="260"/>
      <c r="N35" s="109">
        <f>L35/G35</f>
        <v>0</v>
      </c>
      <c r="O35" s="57">
        <v>38125</v>
      </c>
      <c r="P35" s="92">
        <v>0</v>
      </c>
      <c r="Q35" s="92">
        <v>0</v>
      </c>
      <c r="R35" s="94">
        <f t="shared" si="2"/>
        <v>0</v>
      </c>
      <c r="S35" s="115" t="e">
        <f t="shared" si="3"/>
        <v>#DIV/0!</v>
      </c>
      <c r="T35" s="215" t="s">
        <v>68</v>
      </c>
      <c r="U35" s="243">
        <v>40179</v>
      </c>
      <c r="V35" s="254">
        <v>40543</v>
      </c>
    </row>
    <row r="36" spans="1:22" ht="32.25" customHeight="1" thickBot="1">
      <c r="A36" s="209"/>
      <c r="B36" s="210"/>
      <c r="C36" s="220"/>
      <c r="D36" s="222"/>
      <c r="E36" s="222"/>
      <c r="F36" s="27" t="s">
        <v>53</v>
      </c>
      <c r="G36" s="28">
        <v>6</v>
      </c>
      <c r="H36" s="79">
        <v>0</v>
      </c>
      <c r="I36" s="80">
        <v>0</v>
      </c>
      <c r="J36" s="80">
        <v>3</v>
      </c>
      <c r="K36" s="165">
        <v>0</v>
      </c>
      <c r="L36" s="138">
        <f t="shared" si="1"/>
        <v>3</v>
      </c>
      <c r="M36" s="260"/>
      <c r="N36" s="109">
        <f>L36/G36</f>
        <v>0.5</v>
      </c>
      <c r="O36" s="148">
        <v>165000</v>
      </c>
      <c r="P36" s="92">
        <v>36608</v>
      </c>
      <c r="Q36" s="92">
        <v>0</v>
      </c>
      <c r="R36" s="94">
        <f t="shared" si="2"/>
        <v>0.22186666666666666</v>
      </c>
      <c r="S36" s="115">
        <f t="shared" si="3"/>
        <v>0</v>
      </c>
      <c r="T36" s="213"/>
      <c r="U36" s="222"/>
      <c r="V36" s="255"/>
    </row>
    <row r="37" spans="1:22" ht="32.25" customHeight="1" thickBot="1">
      <c r="A37" s="209"/>
      <c r="B37" s="210"/>
      <c r="C37" s="220"/>
      <c r="D37" s="222"/>
      <c r="E37" s="222"/>
      <c r="F37" s="27" t="s">
        <v>54</v>
      </c>
      <c r="G37" s="28">
        <v>3</v>
      </c>
      <c r="H37" s="79">
        <v>0</v>
      </c>
      <c r="I37" s="80">
        <v>0</v>
      </c>
      <c r="J37" s="80">
        <v>2</v>
      </c>
      <c r="K37" s="165">
        <v>0</v>
      </c>
      <c r="L37" s="138">
        <f t="shared" si="1"/>
        <v>2</v>
      </c>
      <c r="M37" s="260"/>
      <c r="N37" s="109">
        <f>L37/G37</f>
        <v>0.6666666666666666</v>
      </c>
      <c r="O37" s="148">
        <v>110000</v>
      </c>
      <c r="P37" s="92">
        <v>90000</v>
      </c>
      <c r="Q37" s="92">
        <v>0</v>
      </c>
      <c r="R37" s="94">
        <f t="shared" si="2"/>
        <v>0.8181818181818182</v>
      </c>
      <c r="S37" s="115">
        <f t="shared" si="3"/>
        <v>0</v>
      </c>
      <c r="T37" s="213"/>
      <c r="U37" s="222"/>
      <c r="V37" s="255"/>
    </row>
    <row r="38" spans="1:22" ht="32.25" customHeight="1" thickBot="1">
      <c r="A38" s="209"/>
      <c r="B38" s="210"/>
      <c r="C38" s="220"/>
      <c r="D38" s="222"/>
      <c r="E38" s="222"/>
      <c r="F38" s="27" t="s">
        <v>55</v>
      </c>
      <c r="G38" s="28">
        <v>0</v>
      </c>
      <c r="H38" s="79" t="s">
        <v>76</v>
      </c>
      <c r="I38" s="79" t="s">
        <v>76</v>
      </c>
      <c r="J38" s="165" t="s">
        <v>82</v>
      </c>
      <c r="K38" s="165" t="s">
        <v>82</v>
      </c>
      <c r="L38" s="138">
        <f t="shared" si="1"/>
        <v>0</v>
      </c>
      <c r="M38" s="260"/>
      <c r="N38" s="108" t="s">
        <v>82</v>
      </c>
      <c r="O38" s="57">
        <v>0</v>
      </c>
      <c r="P38" s="92">
        <v>0</v>
      </c>
      <c r="Q38" s="92">
        <v>0</v>
      </c>
      <c r="R38" s="94" t="e">
        <f t="shared" si="2"/>
        <v>#DIV/0!</v>
      </c>
      <c r="S38" s="115" t="e">
        <f t="shared" si="3"/>
        <v>#DIV/0!</v>
      </c>
      <c r="T38" s="213"/>
      <c r="U38" s="222"/>
      <c r="V38" s="255"/>
    </row>
    <row r="39" spans="1:22" ht="32.25" customHeight="1" thickBot="1">
      <c r="A39" s="216"/>
      <c r="B39" s="211"/>
      <c r="C39" s="221"/>
      <c r="D39" s="218"/>
      <c r="E39" s="218"/>
      <c r="F39" s="23" t="s">
        <v>56</v>
      </c>
      <c r="G39" s="161">
        <v>1</v>
      </c>
      <c r="H39" s="162" t="s">
        <v>76</v>
      </c>
      <c r="I39" s="162" t="s">
        <v>76</v>
      </c>
      <c r="J39" s="171">
        <v>0.5</v>
      </c>
      <c r="K39" s="171">
        <v>0.3</v>
      </c>
      <c r="L39" s="166">
        <f t="shared" si="1"/>
        <v>0.8</v>
      </c>
      <c r="M39" s="261"/>
      <c r="N39" s="109">
        <f>L39/G39</f>
        <v>0.8</v>
      </c>
      <c r="O39" s="163">
        <v>40000</v>
      </c>
      <c r="P39" s="161">
        <v>6687</v>
      </c>
      <c r="Q39" s="90">
        <v>0</v>
      </c>
      <c r="R39" s="95">
        <f t="shared" si="2"/>
        <v>0.167175</v>
      </c>
      <c r="S39" s="155">
        <f t="shared" si="3"/>
        <v>0</v>
      </c>
      <c r="T39" s="247"/>
      <c r="U39" s="218"/>
      <c r="V39" s="246"/>
    </row>
    <row r="40" spans="13:19" ht="16.5" thickBot="1">
      <c r="M40" s="122">
        <f>+AVERAGE(M13:M39)</f>
        <v>1</v>
      </c>
      <c r="N40" s="156">
        <f>+AVERAGE(N13:N39)</f>
        <v>0.5148255300435521</v>
      </c>
      <c r="O40" s="157">
        <f>SUM(O13:O39)</f>
        <v>4097875</v>
      </c>
      <c r="P40" s="158">
        <f>SUM(P13:P39)</f>
        <v>611132</v>
      </c>
      <c r="Q40" s="124">
        <f>SUM(Q13:Q39)</f>
        <v>0</v>
      </c>
      <c r="R40" s="123">
        <f>+P40/O40</f>
        <v>0.14913388036482322</v>
      </c>
      <c r="S40" s="125">
        <f>+Q40/P40</f>
        <v>0</v>
      </c>
    </row>
    <row r="41" ht="14.25">
      <c r="A41" t="s">
        <v>26</v>
      </c>
    </row>
  </sheetData>
  <sheetProtection password="FE8A" sheet="1"/>
  <mergeCells count="45">
    <mergeCell ref="U35:U39"/>
    <mergeCell ref="V35:V39"/>
    <mergeCell ref="V23:V26"/>
    <mergeCell ref="T27:T30"/>
    <mergeCell ref="U27:U30"/>
    <mergeCell ref="V27:V30"/>
    <mergeCell ref="T31:T34"/>
    <mergeCell ref="U31:U34"/>
    <mergeCell ref="C19:C20"/>
    <mergeCell ref="V19:V20"/>
    <mergeCell ref="A23:A39"/>
    <mergeCell ref="B23:B39"/>
    <mergeCell ref="C23:C39"/>
    <mergeCell ref="D23:D39"/>
    <mergeCell ref="E23:E39"/>
    <mergeCell ref="V31:V34"/>
    <mergeCell ref="U23:U26"/>
    <mergeCell ref="T35:T39"/>
    <mergeCell ref="M19:M20"/>
    <mergeCell ref="A9:A12"/>
    <mergeCell ref="T19:T20"/>
    <mergeCell ref="U19:U20"/>
    <mergeCell ref="T23:T26"/>
    <mergeCell ref="A15:A21"/>
    <mergeCell ref="B17:B21"/>
    <mergeCell ref="C17:C18"/>
    <mergeCell ref="D17:D18"/>
    <mergeCell ref="E17:E18"/>
    <mergeCell ref="O9:S11"/>
    <mergeCell ref="T9:V11"/>
    <mergeCell ref="F11:F12"/>
    <mergeCell ref="G11:G12"/>
    <mergeCell ref="H11:K11"/>
    <mergeCell ref="M11:M12"/>
    <mergeCell ref="N11:N12"/>
    <mergeCell ref="M23:M39"/>
    <mergeCell ref="C8:K8"/>
    <mergeCell ref="F9:K10"/>
    <mergeCell ref="M9:N10"/>
    <mergeCell ref="B9:B12"/>
    <mergeCell ref="C9:C12"/>
    <mergeCell ref="D9:E11"/>
    <mergeCell ref="M17:M18"/>
    <mergeCell ref="D19:D20"/>
    <mergeCell ref="E19:E20"/>
  </mergeCells>
  <printOptions/>
  <pageMargins left="0.393700787401575" right="0.393700787401575" top="0.393700787401575" bottom="0.393700787401575" header="0.31496062992126" footer="0.31496062992126"/>
  <pageSetup horizontalDpi="600" verticalDpi="600" orientation="landscape" pageOrder="overThenDown" paperSize="9" scale="7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S41"/>
  <sheetViews>
    <sheetView tabSelected="1" zoomScale="85" zoomScaleNormal="85" zoomScalePageLayoutView="0" workbookViewId="0" topLeftCell="E1">
      <selection activeCell="K5" sqref="K5"/>
    </sheetView>
  </sheetViews>
  <sheetFormatPr defaultColWidth="11.00390625" defaultRowHeight="14.25"/>
  <cols>
    <col min="1" max="1" width="14.875" style="0" customWidth="1"/>
    <col min="2" max="2" width="17.875" style="0" customWidth="1"/>
    <col min="3" max="3" width="21.375" style="0" customWidth="1"/>
    <col min="5" max="5" width="11.75390625" style="0" customWidth="1"/>
    <col min="6" max="6" width="36.25390625" style="0" customWidth="1"/>
    <col min="7" max="9" width="9.625" style="0" customWidth="1"/>
    <col min="11" max="11" width="13.125" style="0" customWidth="1"/>
    <col min="12" max="14" width="23.625" style="0" customWidth="1"/>
    <col min="15" max="16" width="12.625" style="0" customWidth="1"/>
    <col min="17" max="17" width="42.625" style="0" customWidth="1"/>
    <col min="19" max="19" width="11.625" style="0" customWidth="1"/>
  </cols>
  <sheetData>
    <row r="2" spans="1:17" ht="18">
      <c r="A2" s="159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8">
      <c r="A3" s="159" t="s">
        <v>74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ht="18">
      <c r="A4" s="159" t="s">
        <v>75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6" ht="15" thickBot="1"/>
    <row r="7" spans="1:19" ht="15.75" thickBot="1">
      <c r="A7" s="5" t="s">
        <v>4</v>
      </c>
      <c r="B7" s="7" t="s">
        <v>20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.75" thickBot="1">
      <c r="A8" s="8">
        <v>2011</v>
      </c>
      <c r="B8" s="9"/>
      <c r="C8" s="192" t="s">
        <v>5</v>
      </c>
      <c r="D8" s="193"/>
      <c r="E8" s="193"/>
      <c r="F8" s="193"/>
      <c r="G8" s="193"/>
      <c r="H8" s="193"/>
      <c r="I8" s="193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5" customHeight="1">
      <c r="A9" s="195" t="s">
        <v>0</v>
      </c>
      <c r="B9" s="198" t="s">
        <v>1</v>
      </c>
      <c r="C9" s="199" t="s">
        <v>2</v>
      </c>
      <c r="D9" s="202" t="s">
        <v>6</v>
      </c>
      <c r="E9" s="202"/>
      <c r="F9" s="202" t="s">
        <v>7</v>
      </c>
      <c r="G9" s="202"/>
      <c r="H9" s="202"/>
      <c r="I9" s="232"/>
      <c r="J9" s="199" t="s">
        <v>8</v>
      </c>
      <c r="K9" s="204"/>
      <c r="L9" s="235" t="s">
        <v>19</v>
      </c>
      <c r="M9" s="236"/>
      <c r="N9" s="237"/>
      <c r="O9" s="237"/>
      <c r="P9" s="238"/>
      <c r="Q9" s="199" t="s">
        <v>9</v>
      </c>
      <c r="R9" s="202"/>
      <c r="S9" s="204"/>
    </row>
    <row r="10" spans="1:19" ht="15" customHeight="1">
      <c r="A10" s="196"/>
      <c r="B10" s="198"/>
      <c r="C10" s="200"/>
      <c r="D10" s="203"/>
      <c r="E10" s="203"/>
      <c r="F10" s="203"/>
      <c r="G10" s="203"/>
      <c r="H10" s="203"/>
      <c r="I10" s="234"/>
      <c r="J10" s="200"/>
      <c r="K10" s="205"/>
      <c r="L10" s="239"/>
      <c r="M10" s="240"/>
      <c r="N10" s="241"/>
      <c r="O10" s="241"/>
      <c r="P10" s="242"/>
      <c r="Q10" s="200"/>
      <c r="R10" s="203"/>
      <c r="S10" s="205"/>
    </row>
    <row r="11" spans="1:19" ht="15" customHeight="1">
      <c r="A11" s="196"/>
      <c r="B11" s="198"/>
      <c r="C11" s="200"/>
      <c r="D11" s="203"/>
      <c r="E11" s="203"/>
      <c r="F11" s="203" t="s">
        <v>10</v>
      </c>
      <c r="G11" s="206" t="s">
        <v>3</v>
      </c>
      <c r="H11" s="226" t="s">
        <v>83</v>
      </c>
      <c r="I11" s="265" t="s">
        <v>11</v>
      </c>
      <c r="J11" s="267" t="s">
        <v>12</v>
      </c>
      <c r="K11" s="269" t="s">
        <v>13</v>
      </c>
      <c r="L11" s="239"/>
      <c r="M11" s="240"/>
      <c r="N11" s="241"/>
      <c r="O11" s="241"/>
      <c r="P11" s="242"/>
      <c r="Q11" s="200"/>
      <c r="R11" s="203"/>
      <c r="S11" s="205"/>
    </row>
    <row r="12" spans="1:19" ht="42" customHeight="1" thickBot="1">
      <c r="A12" s="197"/>
      <c r="B12" s="198"/>
      <c r="C12" s="201"/>
      <c r="D12" s="3" t="s">
        <v>14</v>
      </c>
      <c r="E12" s="3" t="s">
        <v>15</v>
      </c>
      <c r="F12" s="226"/>
      <c r="G12" s="207"/>
      <c r="H12" s="271"/>
      <c r="I12" s="266"/>
      <c r="J12" s="268"/>
      <c r="K12" s="270"/>
      <c r="L12" s="12" t="s">
        <v>23</v>
      </c>
      <c r="M12" s="13" t="s">
        <v>24</v>
      </c>
      <c r="N12" s="14" t="s">
        <v>25</v>
      </c>
      <c r="O12" s="14" t="s">
        <v>21</v>
      </c>
      <c r="P12" s="15" t="s">
        <v>22</v>
      </c>
      <c r="Q12" s="4" t="s">
        <v>18</v>
      </c>
      <c r="R12" s="3" t="s">
        <v>14</v>
      </c>
      <c r="S12" s="6" t="s">
        <v>15</v>
      </c>
    </row>
    <row r="13" spans="1:19" ht="83.25" customHeight="1" thickBot="1">
      <c r="A13" s="11" t="s">
        <v>30</v>
      </c>
      <c r="B13" s="18" t="s">
        <v>29</v>
      </c>
      <c r="C13" s="16" t="s">
        <v>28</v>
      </c>
      <c r="D13" s="17">
        <v>40544</v>
      </c>
      <c r="E13" s="17">
        <v>40908</v>
      </c>
      <c r="F13" s="20" t="s">
        <v>27</v>
      </c>
      <c r="G13" s="28">
        <v>49555</v>
      </c>
      <c r="H13" s="168">
        <v>20462</v>
      </c>
      <c r="I13" s="174">
        <v>62843</v>
      </c>
      <c r="J13" s="35"/>
      <c r="K13" s="60"/>
      <c r="L13" s="180">
        <v>235000</v>
      </c>
      <c r="M13" s="181">
        <v>159165.354</v>
      </c>
      <c r="N13" s="181">
        <v>0</v>
      </c>
      <c r="O13" s="67"/>
      <c r="P13" s="68"/>
      <c r="Q13" s="46" t="s">
        <v>60</v>
      </c>
      <c r="R13" s="17">
        <v>40544</v>
      </c>
      <c r="S13" s="29">
        <v>40908</v>
      </c>
    </row>
    <row r="14" spans="1:19" ht="11.25" customHeight="1" thickBot="1">
      <c r="A14" s="40"/>
      <c r="B14" s="41"/>
      <c r="C14" s="41"/>
      <c r="D14" s="42"/>
      <c r="E14" s="42"/>
      <c r="F14" s="43"/>
      <c r="G14" s="41"/>
      <c r="H14" s="41"/>
      <c r="I14" s="41"/>
      <c r="J14" s="41"/>
      <c r="K14" s="41"/>
      <c r="L14" s="44"/>
      <c r="M14" s="44"/>
      <c r="N14" s="44"/>
      <c r="O14" s="44"/>
      <c r="P14" s="44"/>
      <c r="Q14" s="43"/>
      <c r="R14" s="41"/>
      <c r="S14" s="45"/>
    </row>
    <row r="15" spans="1:19" s="32" customFormat="1" ht="43.5" customHeight="1" thickBot="1">
      <c r="A15" s="208" t="s">
        <v>40</v>
      </c>
      <c r="B15" s="34" t="s">
        <v>70</v>
      </c>
      <c r="C15" s="35" t="s">
        <v>69</v>
      </c>
      <c r="D15" s="36">
        <v>40544</v>
      </c>
      <c r="E15" s="36">
        <v>40908</v>
      </c>
      <c r="F15" s="26" t="s">
        <v>72</v>
      </c>
      <c r="G15" s="39">
        <v>0.25</v>
      </c>
      <c r="H15" s="173">
        <v>0.975</v>
      </c>
      <c r="I15" s="175">
        <v>0</v>
      </c>
      <c r="J15" s="35"/>
      <c r="K15" s="60"/>
      <c r="L15" s="182">
        <v>182000</v>
      </c>
      <c r="M15" s="181">
        <v>0</v>
      </c>
      <c r="N15" s="181">
        <v>0</v>
      </c>
      <c r="O15" s="67"/>
      <c r="P15" s="68"/>
      <c r="Q15" s="47" t="s">
        <v>71</v>
      </c>
      <c r="R15" s="36">
        <v>40544</v>
      </c>
      <c r="S15" s="37">
        <v>40908</v>
      </c>
    </row>
    <row r="16" spans="1:19" s="32" customFormat="1" ht="11.25" customHeight="1" thickBot="1">
      <c r="A16" s="209"/>
      <c r="B16" s="40"/>
      <c r="C16" s="41"/>
      <c r="D16" s="42"/>
      <c r="E16" s="42"/>
      <c r="F16" s="43"/>
      <c r="G16" s="41"/>
      <c r="H16" s="41"/>
      <c r="I16" s="41"/>
      <c r="J16" s="41"/>
      <c r="K16" s="41"/>
      <c r="L16" s="44"/>
      <c r="M16" s="44"/>
      <c r="N16" s="44"/>
      <c r="O16" s="44"/>
      <c r="P16" s="44"/>
      <c r="Q16" s="43"/>
      <c r="R16" s="41"/>
      <c r="S16" s="45"/>
    </row>
    <row r="17" spans="1:19" ht="44.25" customHeight="1">
      <c r="A17" s="210"/>
      <c r="B17" s="248" t="s">
        <v>39</v>
      </c>
      <c r="C17" s="223" t="s">
        <v>36</v>
      </c>
      <c r="D17" s="250">
        <v>40544</v>
      </c>
      <c r="E17" s="250">
        <v>40908</v>
      </c>
      <c r="F17" s="33" t="s">
        <v>31</v>
      </c>
      <c r="G17" s="28">
        <v>141</v>
      </c>
      <c r="H17" s="167">
        <v>0</v>
      </c>
      <c r="I17" s="176">
        <v>145</v>
      </c>
      <c r="J17" s="61"/>
      <c r="K17" s="62"/>
      <c r="L17" s="183">
        <v>200000</v>
      </c>
      <c r="M17" s="184">
        <v>3000</v>
      </c>
      <c r="N17" s="184">
        <v>0</v>
      </c>
      <c r="O17" s="69"/>
      <c r="P17" s="70"/>
      <c r="Q17" s="48" t="s">
        <v>61</v>
      </c>
      <c r="R17" s="49">
        <v>40544</v>
      </c>
      <c r="S17" s="50">
        <v>40908</v>
      </c>
    </row>
    <row r="18" spans="1:19" ht="44.25" customHeight="1" thickBot="1">
      <c r="A18" s="210"/>
      <c r="B18" s="248"/>
      <c r="C18" s="221"/>
      <c r="D18" s="218"/>
      <c r="E18" s="218"/>
      <c r="F18" s="23" t="s">
        <v>32</v>
      </c>
      <c r="G18" s="31">
        <v>16720</v>
      </c>
      <c r="H18" s="168">
        <v>41535</v>
      </c>
      <c r="I18" s="177">
        <v>17659.61</v>
      </c>
      <c r="J18" s="63"/>
      <c r="K18" s="64"/>
      <c r="L18" s="185">
        <v>375666</v>
      </c>
      <c r="M18" s="186">
        <v>240168.661</v>
      </c>
      <c r="N18" s="186">
        <v>0</v>
      </c>
      <c r="O18" s="71"/>
      <c r="P18" s="72"/>
      <c r="Q18" s="51" t="s">
        <v>62</v>
      </c>
      <c r="R18" s="10">
        <v>40544</v>
      </c>
      <c r="S18" s="30">
        <v>40908</v>
      </c>
    </row>
    <row r="19" spans="1:19" ht="56.25" customHeight="1">
      <c r="A19" s="210"/>
      <c r="B19" s="248"/>
      <c r="C19" s="224" t="s">
        <v>37</v>
      </c>
      <c r="D19" s="217">
        <v>40544</v>
      </c>
      <c r="E19" s="217">
        <v>40908</v>
      </c>
      <c r="F19" s="25" t="s">
        <v>33</v>
      </c>
      <c r="G19" s="22">
        <v>2000</v>
      </c>
      <c r="H19" s="169">
        <v>1412</v>
      </c>
      <c r="I19" s="178">
        <v>2580</v>
      </c>
      <c r="J19" s="61"/>
      <c r="K19" s="62"/>
      <c r="L19" s="187">
        <v>610200</v>
      </c>
      <c r="M19" s="188">
        <v>145585.456</v>
      </c>
      <c r="N19" s="188">
        <v>0</v>
      </c>
      <c r="O19" s="73"/>
      <c r="P19" s="74"/>
      <c r="Q19" s="212" t="s">
        <v>63</v>
      </c>
      <c r="R19" s="217">
        <v>40544</v>
      </c>
      <c r="S19" s="245">
        <v>40908</v>
      </c>
    </row>
    <row r="20" spans="1:19" ht="56.25" customHeight="1" thickBot="1">
      <c r="A20" s="210"/>
      <c r="B20" s="248"/>
      <c r="C20" s="225"/>
      <c r="D20" s="218"/>
      <c r="E20" s="218"/>
      <c r="F20" s="23" t="s">
        <v>34</v>
      </c>
      <c r="G20" s="24">
        <v>173</v>
      </c>
      <c r="H20" s="170">
        <v>173</v>
      </c>
      <c r="I20" s="177">
        <v>171</v>
      </c>
      <c r="J20" s="63"/>
      <c r="K20" s="64"/>
      <c r="L20" s="185">
        <v>233000</v>
      </c>
      <c r="M20" s="186">
        <v>129197.7</v>
      </c>
      <c r="N20" s="186">
        <v>0</v>
      </c>
      <c r="O20" s="71"/>
      <c r="P20" s="72"/>
      <c r="Q20" s="247"/>
      <c r="R20" s="218"/>
      <c r="S20" s="246"/>
    </row>
    <row r="21" spans="1:19" ht="134.25" customHeight="1" thickBot="1">
      <c r="A21" s="211"/>
      <c r="B21" s="249"/>
      <c r="C21" s="19" t="s">
        <v>38</v>
      </c>
      <c r="D21" s="17">
        <v>40544</v>
      </c>
      <c r="E21" s="17">
        <v>40908</v>
      </c>
      <c r="F21" s="26" t="s">
        <v>35</v>
      </c>
      <c r="G21" s="31">
        <v>0</v>
      </c>
      <c r="H21" s="168">
        <v>0</v>
      </c>
      <c r="I21" s="174">
        <v>1</v>
      </c>
      <c r="J21" s="35"/>
      <c r="K21" s="60"/>
      <c r="L21" s="180">
        <v>300000</v>
      </c>
      <c r="M21" s="181">
        <v>149967.273</v>
      </c>
      <c r="N21" s="181">
        <v>0</v>
      </c>
      <c r="O21" s="67"/>
      <c r="P21" s="68"/>
      <c r="Q21" s="46" t="s">
        <v>64</v>
      </c>
      <c r="R21" s="17">
        <v>40544</v>
      </c>
      <c r="S21" s="29">
        <v>40908</v>
      </c>
    </row>
    <row r="22" spans="1:19" ht="11.25" customHeight="1" thickBot="1">
      <c r="A22" s="40"/>
      <c r="B22" s="41"/>
      <c r="C22" s="41"/>
      <c r="D22" s="42"/>
      <c r="E22" s="42"/>
      <c r="F22" s="43"/>
      <c r="G22" s="41"/>
      <c r="H22" s="41"/>
      <c r="I22" s="41"/>
      <c r="J22" s="41"/>
      <c r="K22" s="41"/>
      <c r="L22" s="44"/>
      <c r="M22" s="44"/>
      <c r="N22" s="44"/>
      <c r="O22" s="44"/>
      <c r="P22" s="44"/>
      <c r="Q22" s="43"/>
      <c r="R22" s="41"/>
      <c r="S22" s="45"/>
    </row>
    <row r="23" spans="1:19" ht="32.25" customHeight="1">
      <c r="A23" s="208" t="s">
        <v>59</v>
      </c>
      <c r="B23" s="251" t="s">
        <v>58</v>
      </c>
      <c r="C23" s="219" t="s">
        <v>57</v>
      </c>
      <c r="D23" s="217">
        <v>40544</v>
      </c>
      <c r="E23" s="217">
        <v>40908</v>
      </c>
      <c r="F23" s="25" t="s">
        <v>41</v>
      </c>
      <c r="G23" s="28">
        <v>0</v>
      </c>
      <c r="H23" s="167">
        <v>0</v>
      </c>
      <c r="I23" s="178">
        <v>0</v>
      </c>
      <c r="J23" s="61"/>
      <c r="K23" s="62"/>
      <c r="L23" s="187">
        <v>0</v>
      </c>
      <c r="M23" s="188">
        <v>0</v>
      </c>
      <c r="N23" s="188">
        <v>0</v>
      </c>
      <c r="O23" s="73"/>
      <c r="P23" s="74"/>
      <c r="Q23" s="212" t="s">
        <v>65</v>
      </c>
      <c r="R23" s="217">
        <v>40544</v>
      </c>
      <c r="S23" s="245">
        <v>40908</v>
      </c>
    </row>
    <row r="24" spans="1:19" ht="32.25" customHeight="1">
      <c r="A24" s="209"/>
      <c r="B24" s="210"/>
      <c r="C24" s="220"/>
      <c r="D24" s="222"/>
      <c r="E24" s="222"/>
      <c r="F24" s="27" t="s">
        <v>42</v>
      </c>
      <c r="G24" s="28">
        <v>0</v>
      </c>
      <c r="H24" s="167">
        <v>1</v>
      </c>
      <c r="I24" s="179">
        <v>0</v>
      </c>
      <c r="J24" s="65"/>
      <c r="K24" s="66"/>
      <c r="L24" s="189">
        <v>0</v>
      </c>
      <c r="M24" s="190">
        <v>0</v>
      </c>
      <c r="N24" s="190">
        <v>0</v>
      </c>
      <c r="O24" s="75"/>
      <c r="P24" s="76"/>
      <c r="Q24" s="213"/>
      <c r="R24" s="222"/>
      <c r="S24" s="255"/>
    </row>
    <row r="25" spans="1:19" ht="32.25" customHeight="1">
      <c r="A25" s="209"/>
      <c r="B25" s="210"/>
      <c r="C25" s="220"/>
      <c r="D25" s="222"/>
      <c r="E25" s="222"/>
      <c r="F25" s="27" t="s">
        <v>43</v>
      </c>
      <c r="G25" s="28">
        <v>2</v>
      </c>
      <c r="H25" s="167">
        <v>2</v>
      </c>
      <c r="I25" s="179">
        <v>0</v>
      </c>
      <c r="J25" s="65"/>
      <c r="K25" s="66"/>
      <c r="L25" s="189">
        <v>600000</v>
      </c>
      <c r="M25" s="190">
        <v>0</v>
      </c>
      <c r="N25" s="190">
        <v>0</v>
      </c>
      <c r="O25" s="75"/>
      <c r="P25" s="76"/>
      <c r="Q25" s="213"/>
      <c r="R25" s="222"/>
      <c r="S25" s="255"/>
    </row>
    <row r="26" spans="1:19" ht="32.25" customHeight="1">
      <c r="A26" s="209"/>
      <c r="B26" s="210"/>
      <c r="C26" s="220"/>
      <c r="D26" s="222"/>
      <c r="E26" s="222"/>
      <c r="F26" s="27" t="s">
        <v>77</v>
      </c>
      <c r="G26" s="28">
        <v>1</v>
      </c>
      <c r="H26" s="167">
        <v>10</v>
      </c>
      <c r="I26" s="179">
        <v>0</v>
      </c>
      <c r="J26" s="65"/>
      <c r="K26" s="66"/>
      <c r="L26" s="189">
        <v>0</v>
      </c>
      <c r="M26" s="190">
        <v>0</v>
      </c>
      <c r="N26" s="190">
        <v>0</v>
      </c>
      <c r="O26" s="75"/>
      <c r="P26" s="76"/>
      <c r="Q26" s="214"/>
      <c r="R26" s="244"/>
      <c r="S26" s="256"/>
    </row>
    <row r="27" spans="1:19" ht="32.25" customHeight="1">
      <c r="A27" s="209"/>
      <c r="B27" s="210"/>
      <c r="C27" s="220"/>
      <c r="D27" s="222"/>
      <c r="E27" s="222"/>
      <c r="F27" s="27" t="s">
        <v>44</v>
      </c>
      <c r="G27" s="28">
        <v>0</v>
      </c>
      <c r="H27" s="167">
        <v>10</v>
      </c>
      <c r="I27" s="179">
        <v>0</v>
      </c>
      <c r="J27" s="65"/>
      <c r="K27" s="66"/>
      <c r="L27" s="189">
        <v>10000</v>
      </c>
      <c r="M27" s="190">
        <v>0</v>
      </c>
      <c r="N27" s="190">
        <v>0</v>
      </c>
      <c r="O27" s="75"/>
      <c r="P27" s="76"/>
      <c r="Q27" s="215" t="s">
        <v>66</v>
      </c>
      <c r="R27" s="243">
        <v>40544</v>
      </c>
      <c r="S27" s="254">
        <v>40908</v>
      </c>
    </row>
    <row r="28" spans="1:19" ht="32.25" customHeight="1">
      <c r="A28" s="209"/>
      <c r="B28" s="210"/>
      <c r="C28" s="220"/>
      <c r="D28" s="222"/>
      <c r="E28" s="222"/>
      <c r="F28" s="27" t="s">
        <v>45</v>
      </c>
      <c r="G28" s="28">
        <v>0</v>
      </c>
      <c r="H28" s="167">
        <v>1</v>
      </c>
      <c r="I28" s="179">
        <v>0</v>
      </c>
      <c r="J28" s="65"/>
      <c r="K28" s="66"/>
      <c r="L28" s="189">
        <v>3000</v>
      </c>
      <c r="M28" s="190">
        <v>0</v>
      </c>
      <c r="N28" s="190">
        <v>0</v>
      </c>
      <c r="O28" s="75"/>
      <c r="P28" s="76"/>
      <c r="Q28" s="213"/>
      <c r="R28" s="222"/>
      <c r="S28" s="255"/>
    </row>
    <row r="29" spans="1:19" ht="32.25" customHeight="1">
      <c r="A29" s="209"/>
      <c r="B29" s="210"/>
      <c r="C29" s="220"/>
      <c r="D29" s="222"/>
      <c r="E29" s="222"/>
      <c r="F29" s="27" t="s">
        <v>46</v>
      </c>
      <c r="G29" s="28">
        <v>0</v>
      </c>
      <c r="H29" s="167">
        <v>0</v>
      </c>
      <c r="I29" s="179">
        <v>0</v>
      </c>
      <c r="J29" s="65"/>
      <c r="K29" s="66"/>
      <c r="L29" s="189">
        <v>0</v>
      </c>
      <c r="M29" s="190">
        <v>0</v>
      </c>
      <c r="N29" s="190">
        <v>0</v>
      </c>
      <c r="O29" s="75"/>
      <c r="P29" s="76"/>
      <c r="Q29" s="213"/>
      <c r="R29" s="222"/>
      <c r="S29" s="255"/>
    </row>
    <row r="30" spans="1:19" ht="32.25" customHeight="1">
      <c r="A30" s="209"/>
      <c r="B30" s="210"/>
      <c r="C30" s="220"/>
      <c r="D30" s="222"/>
      <c r="E30" s="222"/>
      <c r="F30" s="27" t="s">
        <v>47</v>
      </c>
      <c r="G30" s="28">
        <v>0</v>
      </c>
      <c r="H30" s="167">
        <v>0</v>
      </c>
      <c r="I30" s="179">
        <v>0</v>
      </c>
      <c r="J30" s="65"/>
      <c r="K30" s="66"/>
      <c r="L30" s="189">
        <v>0</v>
      </c>
      <c r="M30" s="190">
        <v>0</v>
      </c>
      <c r="N30" s="190">
        <v>0</v>
      </c>
      <c r="O30" s="75"/>
      <c r="P30" s="76"/>
      <c r="Q30" s="214"/>
      <c r="R30" s="244"/>
      <c r="S30" s="256"/>
    </row>
    <row r="31" spans="1:19" ht="32.25" customHeight="1">
      <c r="A31" s="209"/>
      <c r="B31" s="210"/>
      <c r="C31" s="220"/>
      <c r="D31" s="222"/>
      <c r="E31" s="222"/>
      <c r="F31" s="27" t="s">
        <v>48</v>
      </c>
      <c r="G31" s="28">
        <v>0</v>
      </c>
      <c r="H31" s="167">
        <v>9</v>
      </c>
      <c r="I31" s="179">
        <v>0</v>
      </c>
      <c r="J31" s="65"/>
      <c r="K31" s="66"/>
      <c r="L31" s="189">
        <v>0</v>
      </c>
      <c r="M31" s="190">
        <v>0</v>
      </c>
      <c r="N31" s="190">
        <v>0</v>
      </c>
      <c r="O31" s="75"/>
      <c r="P31" s="76"/>
      <c r="Q31" s="215" t="s">
        <v>67</v>
      </c>
      <c r="R31" s="243">
        <v>40544</v>
      </c>
      <c r="S31" s="254">
        <v>40908</v>
      </c>
    </row>
    <row r="32" spans="1:19" ht="32.25" customHeight="1">
      <c r="A32" s="209"/>
      <c r="B32" s="210"/>
      <c r="C32" s="220"/>
      <c r="D32" s="222"/>
      <c r="E32" s="222"/>
      <c r="F32" s="27" t="s">
        <v>49</v>
      </c>
      <c r="G32" s="28">
        <v>0</v>
      </c>
      <c r="H32" s="167">
        <v>0</v>
      </c>
      <c r="I32" s="179">
        <v>0</v>
      </c>
      <c r="J32" s="65"/>
      <c r="K32" s="66"/>
      <c r="L32" s="191">
        <v>50000</v>
      </c>
      <c r="M32" s="190">
        <v>0</v>
      </c>
      <c r="N32" s="190">
        <v>0</v>
      </c>
      <c r="O32" s="75"/>
      <c r="P32" s="76"/>
      <c r="Q32" s="213"/>
      <c r="R32" s="222"/>
      <c r="S32" s="255"/>
    </row>
    <row r="33" spans="1:19" ht="32.25" customHeight="1">
      <c r="A33" s="209"/>
      <c r="B33" s="210"/>
      <c r="C33" s="220"/>
      <c r="D33" s="222"/>
      <c r="E33" s="222"/>
      <c r="F33" s="27" t="s">
        <v>50</v>
      </c>
      <c r="G33" s="28">
        <v>0</v>
      </c>
      <c r="H33" s="167">
        <v>0</v>
      </c>
      <c r="I33" s="179">
        <v>0</v>
      </c>
      <c r="J33" s="65"/>
      <c r="K33" s="66"/>
      <c r="L33" s="191">
        <v>78000</v>
      </c>
      <c r="M33" s="190">
        <v>0</v>
      </c>
      <c r="N33" s="190">
        <v>0</v>
      </c>
      <c r="O33" s="75"/>
      <c r="P33" s="76"/>
      <c r="Q33" s="213"/>
      <c r="R33" s="222"/>
      <c r="S33" s="255"/>
    </row>
    <row r="34" spans="1:19" ht="32.25" customHeight="1">
      <c r="A34" s="209"/>
      <c r="B34" s="210"/>
      <c r="C34" s="220"/>
      <c r="D34" s="222"/>
      <c r="E34" s="222"/>
      <c r="F34" s="27" t="s">
        <v>51</v>
      </c>
      <c r="G34" s="28">
        <v>0</v>
      </c>
      <c r="H34" s="167">
        <v>28</v>
      </c>
      <c r="I34" s="179">
        <v>0</v>
      </c>
      <c r="J34" s="65"/>
      <c r="K34" s="66"/>
      <c r="L34" s="189">
        <v>100000</v>
      </c>
      <c r="M34" s="190">
        <v>0</v>
      </c>
      <c r="N34" s="190">
        <v>0</v>
      </c>
      <c r="O34" s="75"/>
      <c r="P34" s="76"/>
      <c r="Q34" s="214"/>
      <c r="R34" s="244"/>
      <c r="S34" s="256"/>
    </row>
    <row r="35" spans="1:19" ht="32.25" customHeight="1">
      <c r="A35" s="209"/>
      <c r="B35" s="210"/>
      <c r="C35" s="220"/>
      <c r="D35" s="222"/>
      <c r="E35" s="222"/>
      <c r="F35" s="27" t="s">
        <v>52</v>
      </c>
      <c r="G35" s="28">
        <v>50</v>
      </c>
      <c r="H35" s="167">
        <v>140</v>
      </c>
      <c r="I35" s="179">
        <v>0</v>
      </c>
      <c r="J35" s="65"/>
      <c r="K35" s="66"/>
      <c r="L35" s="189">
        <v>22400</v>
      </c>
      <c r="M35" s="190">
        <v>0</v>
      </c>
      <c r="N35" s="190">
        <v>0</v>
      </c>
      <c r="O35" s="75"/>
      <c r="P35" s="76"/>
      <c r="Q35" s="215" t="s">
        <v>68</v>
      </c>
      <c r="R35" s="243">
        <v>40544</v>
      </c>
      <c r="S35" s="254">
        <v>40908</v>
      </c>
    </row>
    <row r="36" spans="1:19" ht="32.25" customHeight="1">
      <c r="A36" s="209"/>
      <c r="B36" s="210"/>
      <c r="C36" s="220"/>
      <c r="D36" s="222"/>
      <c r="E36" s="222"/>
      <c r="F36" s="27" t="s">
        <v>53</v>
      </c>
      <c r="G36" s="28">
        <v>6</v>
      </c>
      <c r="H36" s="167">
        <v>16</v>
      </c>
      <c r="I36" s="179">
        <v>41</v>
      </c>
      <c r="J36" s="65"/>
      <c r="K36" s="66"/>
      <c r="L36" s="189">
        <v>200000</v>
      </c>
      <c r="M36" s="190">
        <v>150440</v>
      </c>
      <c r="N36" s="190">
        <v>0</v>
      </c>
      <c r="O36" s="75"/>
      <c r="P36" s="76"/>
      <c r="Q36" s="213"/>
      <c r="R36" s="222"/>
      <c r="S36" s="255"/>
    </row>
    <row r="37" spans="1:19" ht="32.25" customHeight="1">
      <c r="A37" s="209"/>
      <c r="B37" s="210"/>
      <c r="C37" s="220"/>
      <c r="D37" s="222"/>
      <c r="E37" s="222"/>
      <c r="F37" s="27" t="s">
        <v>54</v>
      </c>
      <c r="G37" s="28">
        <v>2</v>
      </c>
      <c r="H37" s="167">
        <v>5</v>
      </c>
      <c r="I37" s="179">
        <v>21</v>
      </c>
      <c r="J37" s="65"/>
      <c r="K37" s="66"/>
      <c r="L37" s="189">
        <v>50000</v>
      </c>
      <c r="M37" s="190">
        <v>37000</v>
      </c>
      <c r="N37" s="190">
        <v>0</v>
      </c>
      <c r="O37" s="75"/>
      <c r="P37" s="76"/>
      <c r="Q37" s="213"/>
      <c r="R37" s="222"/>
      <c r="S37" s="255"/>
    </row>
    <row r="38" spans="1:19" ht="32.25" customHeight="1">
      <c r="A38" s="209"/>
      <c r="B38" s="210"/>
      <c r="C38" s="220"/>
      <c r="D38" s="222"/>
      <c r="E38" s="222"/>
      <c r="F38" s="27" t="s">
        <v>55</v>
      </c>
      <c r="G38" s="28">
        <v>0</v>
      </c>
      <c r="H38" s="167">
        <v>0</v>
      </c>
      <c r="I38" s="179">
        <v>132712</v>
      </c>
      <c r="J38" s="65"/>
      <c r="K38" s="66"/>
      <c r="L38" s="191">
        <v>50000</v>
      </c>
      <c r="M38" s="190">
        <v>27000</v>
      </c>
      <c r="N38" s="190">
        <v>0</v>
      </c>
      <c r="O38" s="75"/>
      <c r="P38" s="76"/>
      <c r="Q38" s="213"/>
      <c r="R38" s="222"/>
      <c r="S38" s="255"/>
    </row>
    <row r="39" spans="1:19" ht="32.25" customHeight="1" thickBot="1">
      <c r="A39" s="216"/>
      <c r="B39" s="211"/>
      <c r="C39" s="221"/>
      <c r="D39" s="218"/>
      <c r="E39" s="218"/>
      <c r="F39" s="23" t="s">
        <v>56</v>
      </c>
      <c r="G39" s="38">
        <v>0</v>
      </c>
      <c r="H39" s="172">
        <v>0.2</v>
      </c>
      <c r="I39" s="177">
        <v>0.6</v>
      </c>
      <c r="J39" s="63"/>
      <c r="K39" s="64"/>
      <c r="L39" s="185">
        <v>67500</v>
      </c>
      <c r="M39" s="186">
        <v>68463.35</v>
      </c>
      <c r="N39" s="186">
        <v>0</v>
      </c>
      <c r="O39" s="71"/>
      <c r="P39" s="72"/>
      <c r="Q39" s="247"/>
      <c r="R39" s="218"/>
      <c r="S39" s="246"/>
    </row>
    <row r="41" ht="14.25">
      <c r="A41" t="s">
        <v>26</v>
      </c>
    </row>
  </sheetData>
  <sheetProtection password="FE8A" sheet="1"/>
  <mergeCells count="43">
    <mergeCell ref="Q35:Q39"/>
    <mergeCell ref="R35:R39"/>
    <mergeCell ref="S35:S39"/>
    <mergeCell ref="S23:S26"/>
    <mergeCell ref="Q27:Q30"/>
    <mergeCell ref="R27:R30"/>
    <mergeCell ref="S27:S30"/>
    <mergeCell ref="Q31:Q34"/>
    <mergeCell ref="R31:R34"/>
    <mergeCell ref="S31:S34"/>
    <mergeCell ref="Q19:Q20"/>
    <mergeCell ref="R19:R20"/>
    <mergeCell ref="S19:S20"/>
    <mergeCell ref="A23:A39"/>
    <mergeCell ref="B23:B39"/>
    <mergeCell ref="C23:C39"/>
    <mergeCell ref="D23:D39"/>
    <mergeCell ref="E23:E39"/>
    <mergeCell ref="Q23:Q26"/>
    <mergeCell ref="R23:R26"/>
    <mergeCell ref="E17:E18"/>
    <mergeCell ref="C19:C20"/>
    <mergeCell ref="D19:D20"/>
    <mergeCell ref="E19:E20"/>
    <mergeCell ref="A15:A21"/>
    <mergeCell ref="B17:B21"/>
    <mergeCell ref="C17:C18"/>
    <mergeCell ref="D17:D18"/>
    <mergeCell ref="J9:K10"/>
    <mergeCell ref="L9:P11"/>
    <mergeCell ref="Q9:S11"/>
    <mergeCell ref="F11:F12"/>
    <mergeCell ref="G11:G12"/>
    <mergeCell ref="J11:J12"/>
    <mergeCell ref="K11:K12"/>
    <mergeCell ref="H11:H12"/>
    <mergeCell ref="C8:I8"/>
    <mergeCell ref="A9:A12"/>
    <mergeCell ref="B9:B12"/>
    <mergeCell ref="C9:C12"/>
    <mergeCell ref="D9:E11"/>
    <mergeCell ref="F9:I10"/>
    <mergeCell ref="I11:I12"/>
  </mergeCells>
  <printOptions horizontalCentered="1"/>
  <pageMargins left="0.984251968503937" right="0.3937007874015748" top="0.3937007874015748" bottom="0.3937007874015748" header="0.31496062992125984" footer="0.31496062992125984"/>
  <pageSetup horizontalDpi="600" verticalDpi="600" orientation="landscape" pageOrder="overThenDown" paperSize="5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wleal</cp:lastModifiedBy>
  <cp:lastPrinted>2010-09-21T16:45:14Z</cp:lastPrinted>
  <dcterms:created xsi:type="dcterms:W3CDTF">2008-07-08T21:30:46Z</dcterms:created>
  <dcterms:modified xsi:type="dcterms:W3CDTF">2012-05-25T19:43:22Z</dcterms:modified>
  <cp:category/>
  <cp:version/>
  <cp:contentType/>
  <cp:contentStatus/>
</cp:coreProperties>
</file>