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7" l="1"/>
  <c r="O19" i="7" l="1"/>
  <c r="K12" i="7" l="1"/>
  <c r="M12" i="7" s="1"/>
  <c r="M13" i="7"/>
  <c r="K14" i="7"/>
  <c r="M14" i="7" s="1"/>
  <c r="K16" i="7"/>
  <c r="M16" i="7" s="1"/>
  <c r="K17" i="7"/>
  <c r="M17" i="7"/>
  <c r="K19" i="7"/>
  <c r="M19" i="7" s="1"/>
  <c r="Q20" i="7"/>
  <c r="P20" i="7"/>
  <c r="O20" i="7"/>
  <c r="L12" i="7"/>
  <c r="L13" i="7"/>
  <c r="L14" i="7"/>
  <c r="L16" i="7"/>
  <c r="L17" i="7"/>
  <c r="L19" i="7"/>
  <c r="R14" i="7"/>
  <c r="S14" i="7"/>
  <c r="R16" i="7"/>
  <c r="S16" i="7"/>
  <c r="R17" i="7"/>
  <c r="S17" i="7"/>
  <c r="R19" i="7"/>
  <c r="S19" i="7"/>
  <c r="K13" i="7"/>
  <c r="S13" i="7"/>
  <c r="R13" i="7"/>
  <c r="S12" i="7"/>
  <c r="R12" i="7"/>
  <c r="L20" i="7" l="1"/>
  <c r="S20" i="7"/>
  <c r="R20" i="7"/>
  <c r="M20" i="7"/>
</calcChain>
</file>

<file path=xl/sharedStrings.xml><?xml version="1.0" encoding="utf-8"?>
<sst xmlns="http://schemas.openxmlformats.org/spreadsheetml/2006/main" count="41" uniqueCount="41">
  <si>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</si>
  <si>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</si>
  <si>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</si>
  <si>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</si>
  <si>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</si>
  <si>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</si>
  <si>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</si>
  <si>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</si>
  <si>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</si>
  <si>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</si>
  <si>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</si>
  <si>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</si>
  <si>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</si>
  <si>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</si>
  <si>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</si>
  <si>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</si>
  <si>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</si>
  <si>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</si>
  <si>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</si>
  <si>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</si>
  <si>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</si>
  <si>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</si>
  <si>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</si>
  <si>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</si>
  <si>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</si>
  <si>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</si>
  <si>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OATIC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</si>
  <si>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</si>
  <si>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Porcentaje de diseño e implementación del modelo de conectividad y arquitectura de datos que permita la interoperabilidad entre los sistemas de información e infraestructura tecnológica existente y proyectada.</t>
  </si>
  <si>
    <t>Número de Puntos Digitales y Centros de Pensamiento para la Cuarta Revolución mantenidos con conectividad y la infraestructura tecnológica.</t>
  </si>
  <si>
    <t>CONECTIVIDAD PARA COMPETITIVIDAD Y LA INTERNACIONALIZACIÓN</t>
  </si>
  <si>
    <t>BUCARAMANGA, UNA MIRADA INTELIGENTE HACIA EL FUTURO</t>
  </si>
  <si>
    <t>3. BUCARAMANGA PRODUCTIVA Y COMPETITIVA: EMPRESAS INNOVADORAS, RESPONSABLES Y CONSCIENTES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</si>
  <si>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</si>
  <si>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</si>
  <si>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Número de herramientas y/o soluciones digitales implementadas y/o potencializadas para el servicio de atención al ciudadano como cliente externo y a servidores públicos como cliente interno.</t>
  </si>
  <si>
    <t>GOBIERNO ÁGIL Y TRANSPARENTE</t>
  </si>
  <si>
    <t>ADMINISTRACIÓN EN TODO MOMENTO Y LUGAR</t>
  </si>
  <si>
    <t>ADMINISTRACIÓN PÚBLICA MODERNA E INNOVADORA</t>
  </si>
  <si>
    <t>SERVICIO AL CIUDADANO</t>
  </si>
  <si>
    <t>5. BUCARAMANGA TERRITORIO LIBRE DE CORRUPCIÓN: INSTITUCIONES SÓLIDAS Y CONFIABLES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</si>
</sst>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theme="1"/>
      <name val="Arial"/>
      <family val="2"/>
    </font>
    <font>
      <b/>
      <u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/>
    <xf numFmtId="3" fontId="5" fillId="2" borderId="36" xfId="0" applyNumberFormat="1" applyFont="1" applyFill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9" fontId="5" fillId="2" borderId="37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164" fontId="5" fillId="3" borderId="36" xfId="0" applyNumberFormat="1" applyFont="1" applyFill="1" applyBorder="1" applyAlignment="1">
      <alignment horizontal="center" vertical="center"/>
    </xf>
    <xf numFmtId="0" fontId="5" fillId="3" borderId="36" xfId="0" applyFont="1" applyFill="1" applyBorder="1"/>
    <xf numFmtId="3" fontId="5" fillId="3" borderId="36" xfId="0" applyNumberFormat="1" applyFont="1" applyFill="1" applyBorder="1" applyAlignment="1">
      <alignment horizontal="center" vertical="center"/>
    </xf>
    <xf numFmtId="9" fontId="8" fillId="3" borderId="36" xfId="0" applyNumberFormat="1" applyFont="1" applyFill="1" applyBorder="1" applyAlignment="1">
      <alignment horizontal="center" vertical="center"/>
    </xf>
    <xf numFmtId="9" fontId="5" fillId="3" borderId="36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9" fontId="5" fillId="3" borderId="37" xfId="0" applyNumberFormat="1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6" fillId="4" borderId="35" xfId="0" applyNumberFormat="1" applyFont="1" applyFill="1" applyBorder="1" applyAlignment="1">
      <alignment horizontal="center" vertical="center"/>
    </xf>
    <xf numFmtId="9" fontId="6" fillId="4" borderId="4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4" borderId="39" xfId="0" applyNumberFormat="1" applyFont="1" applyFill="1" applyBorder="1" applyAlignment="1">
      <alignment horizontal="center" vertical="center"/>
    </xf>
    <xf numFmtId="3" fontId="6" fillId="4" borderId="41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46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9" fontId="5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60" zoomScaleNormal="6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22.75" style="1" customWidth="1"/>
    <col min="4" max="4" width="19.75" style="1" customWidth="1"/>
    <col min="5" max="5" width="20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20" width="11.5" style="1" customWidth="1"/>
    <col min="21" max="16384" width="10.75" style="1"/>
  </cols>
  <sheetData>
    <row r="2" spans="2:20" ht="20.100000000000001" customHeight="1" x14ac:dyDescent="0.2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2:20" ht="20.100000000000001" customHeight="1" x14ac:dyDescent="0.2">
      <c r="B3" s="110" t="s">
        <v>25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9"/>
    </row>
    <row r="4" spans="2:20" ht="20.100000000000001" customHeight="1" x14ac:dyDescent="0.2">
      <c r="B4" s="110" t="s">
        <v>26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44165</v>
      </c>
      <c r="D8" s="111" t="s">
        <v>3</v>
      </c>
      <c r="E8" s="112"/>
      <c r="F8" s="112"/>
      <c r="G8" s="112"/>
      <c r="H8" s="112"/>
      <c r="I8" s="112"/>
      <c r="J8" s="113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4"/>
      <c r="K9" s="5"/>
      <c r="L9" s="119" t="s">
        <v>6</v>
      </c>
      <c r="M9" s="124"/>
      <c r="N9" s="106" t="s">
        <v>23</v>
      </c>
      <c r="O9" s="107"/>
      <c r="P9" s="107"/>
      <c r="Q9" s="107"/>
      <c r="R9" s="107"/>
      <c r="S9" s="107"/>
      <c r="T9" s="88"/>
    </row>
    <row r="10" spans="2:20" ht="17.100000000000001" customHeight="1" x14ac:dyDescent="0.2">
      <c r="B10" s="115"/>
      <c r="C10" s="118"/>
      <c r="D10" s="120"/>
      <c r="E10" s="123"/>
      <c r="F10" s="123"/>
      <c r="G10" s="123" t="s">
        <v>7</v>
      </c>
      <c r="H10" s="91" t="s">
        <v>24</v>
      </c>
      <c r="I10" s="127" t="s">
        <v>1</v>
      </c>
      <c r="J10" s="125" t="s">
        <v>8</v>
      </c>
      <c r="K10" s="6"/>
      <c r="L10" s="102" t="s">
        <v>9</v>
      </c>
      <c r="M10" s="104" t="s">
        <v>10</v>
      </c>
      <c r="N10" s="108"/>
      <c r="O10" s="109"/>
      <c r="P10" s="109"/>
      <c r="Q10" s="109"/>
      <c r="R10" s="109"/>
      <c r="S10" s="109"/>
      <c r="T10" s="89"/>
    </row>
    <row r="11" spans="2:20" ht="37.5" customHeight="1" thickBot="1" x14ac:dyDescent="0.25">
      <c r="B11" s="116"/>
      <c r="C11" s="118"/>
      <c r="D11" s="121"/>
      <c r="E11" s="17" t="s">
        <v>11</v>
      </c>
      <c r="F11" s="17" t="s">
        <v>12</v>
      </c>
      <c r="G11" s="91"/>
      <c r="H11" s="92"/>
      <c r="I11" s="128"/>
      <c r="J11" s="126"/>
      <c r="K11" s="18"/>
      <c r="L11" s="103"/>
      <c r="M11" s="105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2" t="s">
        <v>15</v>
      </c>
      <c r="T11" s="90"/>
    </row>
    <row r="12" spans="2:20" ht="120" x14ac:dyDescent="0.2">
      <c r="B12" s="93" t="s">
        <v>32</v>
      </c>
      <c r="C12" s="96" t="s">
        <v>30</v>
      </c>
      <c r="D12" s="99" t="s">
        <v>31</v>
      </c>
      <c r="E12" s="26">
        <v>43831</v>
      </c>
      <c r="F12" s="26">
        <v>44196</v>
      </c>
      <c r="G12" s="14" t="s">
        <v>27</v>
      </c>
      <c r="H12" s="27">
        <v>1</v>
      </c>
      <c r="I12" s="27">
        <v>1</v>
      </c>
      <c r="J12" s="60">
        <v>0</v>
      </c>
      <c r="K12" s="67">
        <f>+J12/I12</f>
        <v>0</v>
      </c>
      <c r="L12" s="70">
        <f>DAYS360(E12,$C$8)/DAYS360(E12,F12)</f>
        <v>0.91388888888888886</v>
      </c>
      <c r="M12" s="29">
        <f>IF(I12=0," -",IF(K12&gt;100%,100%,K12))</f>
        <v>0</v>
      </c>
      <c r="N12" s="63">
        <v>0</v>
      </c>
      <c r="O12" s="27">
        <v>5140759.4560000002</v>
      </c>
      <c r="P12" s="27">
        <v>0</v>
      </c>
      <c r="Q12" s="27">
        <v>0</v>
      </c>
      <c r="R12" s="28">
        <f>IF(O12=0," -",P12/O12)</f>
        <v>0</v>
      </c>
      <c r="S12" s="82" t="str">
        <f>IF(Q12=0," -",IF(P12=0,100%,Q12/P12))</f>
        <v xml:space="preserve"> -</v>
      </c>
      <c r="T12" s="84"/>
    </row>
    <row r="13" spans="2:20" ht="105" x14ac:dyDescent="0.2">
      <c r="B13" s="94"/>
      <c r="C13" s="97"/>
      <c r="D13" s="100"/>
      <c r="E13" s="23">
        <v>43831</v>
      </c>
      <c r="F13" s="23">
        <v>44196</v>
      </c>
      <c r="G13" s="15" t="s">
        <v>28</v>
      </c>
      <c r="H13" s="25">
        <v>1</v>
      </c>
      <c r="I13" s="25">
        <v>0</v>
      </c>
      <c r="J13" s="83">
        <v>0.1</v>
      </c>
      <c r="K13" s="68" t="e">
        <f>+J13/I13</f>
        <v>#DIV/0!</v>
      </c>
      <c r="L13" s="71">
        <f>DAYS360(E13,$C$8)/DAYS360(E13,F13)</f>
        <v>0.91388888888888886</v>
      </c>
      <c r="M13" s="30" t="str">
        <f>IF(I13=0," -",IF(K13&gt;100%,100%,K13))</f>
        <v xml:space="preserve"> -</v>
      </c>
      <c r="N13" s="64">
        <v>0</v>
      </c>
      <c r="O13" s="24">
        <v>123972.97</v>
      </c>
      <c r="P13" s="24">
        <v>123972.97</v>
      </c>
      <c r="Q13" s="24">
        <v>0</v>
      </c>
      <c r="R13" s="25">
        <f>IF(O13=0," -",P13/O13)</f>
        <v>1</v>
      </c>
      <c r="S13" s="81" t="str">
        <f>IF(Q13=0," -",IF(P13=0,100%,Q13/P13))</f>
        <v xml:space="preserve"> -</v>
      </c>
      <c r="T13" s="84"/>
    </row>
    <row r="14" spans="2:20" ht="75.75" thickBot="1" x14ac:dyDescent="0.25">
      <c r="B14" s="95"/>
      <c r="C14" s="98"/>
      <c r="D14" s="101"/>
      <c r="E14" s="31">
        <v>43831</v>
      </c>
      <c r="F14" s="31">
        <v>44196</v>
      </c>
      <c r="G14" s="16" t="s">
        <v>29</v>
      </c>
      <c r="H14" s="32">
        <v>9</v>
      </c>
      <c r="I14" s="32">
        <v>9</v>
      </c>
      <c r="J14" s="61">
        <v>9</v>
      </c>
      <c r="K14" s="69">
        <f t="shared" ref="K14:K19" si="0">+J14/I14</f>
        <v>1</v>
      </c>
      <c r="L14" s="72">
        <f t="shared" ref="L14:L19" si="1">DAYS360(E14,$C$8)/DAYS360(E14,F14)</f>
        <v>0.91388888888888886</v>
      </c>
      <c r="M14" s="34">
        <f t="shared" ref="M14:M19" si="2">IF(I14=0," -",IF(K14&gt;100%,100%,K14))</f>
        <v>1</v>
      </c>
      <c r="N14" s="65">
        <v>0</v>
      </c>
      <c r="O14" s="32">
        <v>409399</v>
      </c>
      <c r="P14" s="32">
        <v>0</v>
      </c>
      <c r="Q14" s="32">
        <v>6805200</v>
      </c>
      <c r="R14" s="33">
        <f t="shared" ref="R14:R20" si="3">IF(O14=0," -",P14/O14)</f>
        <v>0</v>
      </c>
      <c r="S14" s="85">
        <f t="shared" ref="S14:S20" si="4">IF(Q14=0," -",IF(P14=0,100%,Q14/P14))</f>
        <v>1</v>
      </c>
      <c r="T14" s="87"/>
    </row>
    <row r="15" spans="2:20" ht="12.95" customHeight="1" thickBot="1" x14ac:dyDescent="0.25">
      <c r="B15" s="42"/>
      <c r="C15" s="43"/>
      <c r="D15" s="43"/>
      <c r="E15" s="44"/>
      <c r="F15" s="44"/>
      <c r="G15" s="45"/>
      <c r="H15" s="46"/>
      <c r="I15" s="46"/>
      <c r="J15" s="46"/>
      <c r="K15" s="47"/>
      <c r="L15" s="48"/>
      <c r="M15" s="48"/>
      <c r="N15" s="49"/>
      <c r="O15" s="46"/>
      <c r="P15" s="46"/>
      <c r="Q15" s="46"/>
      <c r="R15" s="48"/>
      <c r="S15" s="50"/>
    </row>
    <row r="16" spans="2:20" ht="105.75" thickBot="1" x14ac:dyDescent="0.25">
      <c r="B16" s="93" t="s">
        <v>40</v>
      </c>
      <c r="C16" s="96" t="s">
        <v>38</v>
      </c>
      <c r="D16" s="99" t="s">
        <v>36</v>
      </c>
      <c r="E16" s="26">
        <v>43831</v>
      </c>
      <c r="F16" s="26">
        <v>44196</v>
      </c>
      <c r="G16" s="14" t="s">
        <v>33</v>
      </c>
      <c r="H16" s="28">
        <v>1</v>
      </c>
      <c r="I16" s="28">
        <v>0.7</v>
      </c>
      <c r="J16" s="82">
        <v>0.57999999999999996</v>
      </c>
      <c r="K16" s="67">
        <f t="shared" si="0"/>
        <v>0.82857142857142851</v>
      </c>
      <c r="L16" s="70">
        <f t="shared" si="1"/>
        <v>0.91388888888888886</v>
      </c>
      <c r="M16" s="34">
        <f t="shared" si="2"/>
        <v>0.82857142857142851</v>
      </c>
      <c r="N16" s="63">
        <v>0</v>
      </c>
      <c r="O16" s="27">
        <v>3000000</v>
      </c>
      <c r="P16" s="27">
        <v>0</v>
      </c>
      <c r="Q16" s="27">
        <v>72000</v>
      </c>
      <c r="R16" s="28">
        <f t="shared" si="3"/>
        <v>0</v>
      </c>
      <c r="S16" s="29">
        <f t="shared" si="4"/>
        <v>1</v>
      </c>
      <c r="T16" s="84"/>
    </row>
    <row r="17" spans="2:20" ht="105.75" thickBot="1" x14ac:dyDescent="0.25">
      <c r="B17" s="94"/>
      <c r="C17" s="98"/>
      <c r="D17" s="101"/>
      <c r="E17" s="31">
        <v>43831</v>
      </c>
      <c r="F17" s="31">
        <v>44196</v>
      </c>
      <c r="G17" s="16" t="s">
        <v>34</v>
      </c>
      <c r="H17" s="32">
        <v>1</v>
      </c>
      <c r="I17" s="32">
        <v>1</v>
      </c>
      <c r="J17" s="61">
        <v>1</v>
      </c>
      <c r="K17" s="69">
        <f t="shared" si="0"/>
        <v>1</v>
      </c>
      <c r="L17" s="72">
        <f t="shared" si="1"/>
        <v>0.91388888888888886</v>
      </c>
      <c r="M17" s="34">
        <f t="shared" si="2"/>
        <v>1</v>
      </c>
      <c r="N17" s="65">
        <v>0</v>
      </c>
      <c r="O17" s="32">
        <v>500000</v>
      </c>
      <c r="P17" s="32">
        <v>77000</v>
      </c>
      <c r="Q17" s="32">
        <v>0</v>
      </c>
      <c r="R17" s="33">
        <f t="shared" si="3"/>
        <v>0.154</v>
      </c>
      <c r="S17" s="34" t="str">
        <f t="shared" si="4"/>
        <v xml:space="preserve"> -</v>
      </c>
      <c r="T17" s="84"/>
    </row>
    <row r="18" spans="2:20" ht="12.95" customHeight="1" thickBot="1" x14ac:dyDescent="0.25">
      <c r="B18" s="97"/>
      <c r="C18" s="51"/>
      <c r="D18" s="52"/>
      <c r="E18" s="53"/>
      <c r="F18" s="53"/>
      <c r="G18" s="54"/>
      <c r="H18" s="55"/>
      <c r="I18" s="55"/>
      <c r="J18" s="55"/>
      <c r="K18" s="56"/>
      <c r="L18" s="57"/>
      <c r="M18" s="57"/>
      <c r="N18" s="58"/>
      <c r="O18" s="55"/>
      <c r="P18" s="55"/>
      <c r="Q18" s="55"/>
      <c r="R18" s="57"/>
      <c r="S18" s="59"/>
    </row>
    <row r="19" spans="2:20" ht="90.75" thickBot="1" x14ac:dyDescent="0.25">
      <c r="B19" s="95"/>
      <c r="C19" s="41" t="s">
        <v>39</v>
      </c>
      <c r="D19" s="40" t="s">
        <v>37</v>
      </c>
      <c r="E19" s="35">
        <v>43831</v>
      </c>
      <c r="F19" s="35">
        <v>44196</v>
      </c>
      <c r="G19" s="36" t="s">
        <v>35</v>
      </c>
      <c r="H19" s="37">
        <v>7</v>
      </c>
      <c r="I19" s="37">
        <v>2</v>
      </c>
      <c r="J19" s="62">
        <v>2</v>
      </c>
      <c r="K19" s="73">
        <f t="shared" si="0"/>
        <v>1</v>
      </c>
      <c r="L19" s="74">
        <f t="shared" si="1"/>
        <v>0.91388888888888886</v>
      </c>
      <c r="M19" s="39">
        <f t="shared" si="2"/>
        <v>1</v>
      </c>
      <c r="N19" s="66">
        <v>0</v>
      </c>
      <c r="O19" s="37">
        <f>157421+418605.69</f>
        <v>576026.68999999994</v>
      </c>
      <c r="P19" s="37">
        <f>418605.69+2694</f>
        <v>421299.69</v>
      </c>
      <c r="Q19" s="37">
        <v>2274</v>
      </c>
      <c r="R19" s="38">
        <f t="shared" si="3"/>
        <v>0.73138918267832354</v>
      </c>
      <c r="S19" s="39">
        <f t="shared" si="4"/>
        <v>5.3975828940201693E-3</v>
      </c>
      <c r="T19" s="86"/>
    </row>
    <row r="20" spans="2:20" ht="21" customHeight="1" thickBot="1" x14ac:dyDescent="0.25">
      <c r="E20" s="13"/>
      <c r="F20" s="13"/>
      <c r="H20" s="10"/>
      <c r="I20" s="10"/>
      <c r="J20" s="10"/>
      <c r="K20" s="11"/>
      <c r="L20" s="75">
        <f>+AVERAGE(L12:L14,L16:L17,L19)</f>
        <v>0.91388888888888886</v>
      </c>
      <c r="M20" s="76">
        <f>+AVERAGE(M12:M14,M16:M17,M19)</f>
        <v>0.76571428571428568</v>
      </c>
      <c r="N20" s="77"/>
      <c r="O20" s="78">
        <f>+SUM(O12:O14,O16:O17,O19)</f>
        <v>9750158.1159999985</v>
      </c>
      <c r="P20" s="79">
        <f>+SUM(P12:P14,P16:P17,P19)</f>
        <v>622272.66</v>
      </c>
      <c r="Q20" s="79">
        <f>+SUM(Q12:Q14,Q16:Q17,Q19)</f>
        <v>6879474</v>
      </c>
      <c r="R20" s="80">
        <f t="shared" si="3"/>
        <v>6.3821801923278687E-2</v>
      </c>
      <c r="S20" s="76">
        <f t="shared" si="4"/>
        <v>11.05540134127056</v>
      </c>
    </row>
    <row r="21" spans="2:20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20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20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20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20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20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20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20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20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20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20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20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4">
    <mergeCell ref="B16:B19"/>
    <mergeCell ref="C16:C17"/>
    <mergeCell ref="D16:D17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T9:T11"/>
    <mergeCell ref="H10:H11"/>
    <mergeCell ref="B12:B14"/>
    <mergeCell ref="C12:C14"/>
    <mergeCell ref="D12:D14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2020-12-10T15:21:21Z</dcterms:modified>
</cp:coreProperties>
</file>