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N16" i="9"/>
  <c r="L18" i="9"/>
  <c r="N18" i="9"/>
  <c r="L19" i="9"/>
  <c r="N19" i="9"/>
  <c r="L20" i="9"/>
  <c r="N20" i="9"/>
  <c r="L21" i="9"/>
  <c r="N21" i="9"/>
  <c r="L22" i="9"/>
  <c r="N22" i="9"/>
  <c r="L23" i="9"/>
  <c r="N23" i="9"/>
  <c r="I16" i="9"/>
  <c r="I22" i="9"/>
  <c r="I23" i="9"/>
  <c r="I21" i="9"/>
  <c r="I20" i="9"/>
  <c r="I19" i="9"/>
  <c r="I18" i="9"/>
  <c r="I15" i="9"/>
  <c r="I14" i="9"/>
  <c r="I13" i="9"/>
  <c r="I12" i="9"/>
  <c r="R24" i="9"/>
  <c r="T24" i="9"/>
  <c r="P24" i="9"/>
  <c r="Q24" i="9"/>
  <c r="S24" i="9"/>
  <c r="L16" i="9"/>
  <c r="N24" i="9"/>
  <c r="M12" i="9"/>
  <c r="M13" i="9"/>
  <c r="M14" i="9"/>
  <c r="M15" i="9"/>
  <c r="M16" i="9"/>
  <c r="M18" i="9"/>
  <c r="M19" i="9"/>
  <c r="M20" i="9"/>
  <c r="M21" i="9"/>
  <c r="M22" i="9"/>
  <c r="M23" i="9"/>
  <c r="M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<sst xmlns="http://schemas.openxmlformats.org/spreadsheetml/2006/main" count="52" uniqueCount="46">
  <si>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</si>
  <si>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</si>
  <si>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</si>
  <si>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</si>
  <si>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</si>
  <si>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</si>
  <si>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</si>
  <si>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</si>
  <si>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</si>
  <si>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</si>
  <si>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</si>
  <si>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</si>
  <si>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</si>
  <si>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</si>
  <si>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</si>
  <si>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</si>
  <si>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</si>
  <si>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</si>
  <si>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</si>
  <si>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</si>
  <si>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</si>
  <si>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</si>
  <si>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</si>
  <si>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</si>
  <si>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</si>
  <si>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</si>
  <si>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</si>
  <si>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JURÍDICA</t>
  </si>
  <si>
    <t>Número de informes de contratación pública elaboras y difundidas.</t>
  </si>
  <si>
    <t>Número registros implementados y mantenidos actualizados en línea de intereses privados de los secretarios y sub-secretarios así como de los asesores del despacho del alcalde.</t>
  </si>
  <si>
    <t>Número de planes de la excelencia formulados e implementados por la transparencia enfocado al mejoramiento continuo del índice ITEP en todas sus dimensiones.</t>
  </si>
  <si>
    <t>Número de estrategias integrales de gobierno actualizadas para la aplicación cabal de los postulados y mandatos de la ley 1712 de 2014 de transparencia y del derecho al acceso a la información pública.</t>
  </si>
  <si>
    <t>Número de manuales de contratación actualizados.</t>
  </si>
  <si>
    <t>Número de observatorios de acciones constitucionales (derechos de petición, tutelas, acciones populares y acciones de cumplimiento) implementados y mantenidos.</t>
  </si>
  <si>
    <t>Número de estrategias para la prevención del daño antijurídico implementadas y mantenidas.</t>
  </si>
  <si>
    <t>Número de sistemas de información misional implementados que agilice el registro, seguimiento y control de los asuntos de la secretaría jurídica.</t>
  </si>
  <si>
    <t>Número de estrategias de gobierno implementadas y mantenidas para la promoción y adopción de la Cultura de la Legalidad y la Integridad para Colombia CLIC entre los servidores públicos y la ciudadanía.</t>
  </si>
  <si>
    <t>Número de capacitaciones realizadas en materia de contratación estatal dirigida a servidores públicos.</t>
  </si>
  <si>
    <t>Número de estrategias de comunicaciones pedagógicas implementadas y mantenidas para socializar y fortalecer el sentido de la ética en la gestión pública entre las diversas dependencias.</t>
  </si>
  <si>
    <t>GOBIERNO LEGAL Y EFECTIVO</t>
  </si>
  <si>
    <t>GOBIERNO PARTICIPATIVO Y ABIERTO</t>
  </si>
  <si>
    <t>1 - GOBERNANZA DEMOCRÁTICA</t>
  </si>
  <si>
    <t>GOBIERNO TRANSPARENTE</t>
  </si>
  <si>
    <t>ACCIONES CONSTITUCIONALES Y ACCIONES LEGALES: RESPUESTA Y GESTIÓN SOCIAL Y ESTRATÉGICA</t>
  </si>
  <si>
    <t>CULTURA DE LA LEGALIDAD Y LA ÉTICA PÚBLICA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</si>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</sst>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2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9" fontId="6" fillId="2" borderId="41" xfId="0" applyNumberFormat="1" applyFont="1" applyFill="1" applyBorder="1" applyAlignment="1">
      <alignment horizontal="center" vertical="center"/>
    </xf>
    <xf numFmtId="9" fontId="6" fillId="2" borderId="32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2" borderId="42" xfId="0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center" vertical="center"/>
    </xf>
    <xf numFmtId="9" fontId="6" fillId="2" borderId="33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7" fillId="0" borderId="4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9" fontId="5" fillId="3" borderId="17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5" fillId="3" borderId="1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2082800</xdr:colOff>
      <xdr:row>1</xdr:row>
      <xdr:rowOff>152400</xdr:rowOff>
    </xdr:from>
    <xdr:to>
      <xdr:col>17</xdr:col>
      <xdr:colOff>419100</xdr:colOff>
      <xdr:row>5</xdr:row>
      <xdr:rowOff>88900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77000" y="342900"/>
          <a:ext cx="2527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90" t="s">
        <v>16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2:20" ht="20.100000000000001" customHeight="1" x14ac:dyDescent="0.2">
      <c r="B3" s="90" t="s">
        <v>19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2:20" ht="20.100000000000001" customHeight="1" x14ac:dyDescent="0.2">
      <c r="B4" s="90" t="s">
        <v>27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9">
        <v>43465</v>
      </c>
      <c r="D8" s="91" t="s">
        <v>3</v>
      </c>
      <c r="E8" s="92"/>
      <c r="F8" s="92"/>
      <c r="G8" s="92"/>
      <c r="H8" s="92"/>
      <c r="I8" s="92"/>
      <c r="J8" s="92"/>
      <c r="K8" s="9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94" t="s">
        <v>17</v>
      </c>
      <c r="C9" s="97" t="s">
        <v>18</v>
      </c>
      <c r="D9" s="99" t="s">
        <v>0</v>
      </c>
      <c r="E9" s="102" t="s">
        <v>4</v>
      </c>
      <c r="F9" s="102"/>
      <c r="G9" s="102" t="s">
        <v>5</v>
      </c>
      <c r="H9" s="102"/>
      <c r="I9" s="102"/>
      <c r="J9" s="102"/>
      <c r="K9" s="104"/>
      <c r="L9" s="5"/>
      <c r="M9" s="99" t="s">
        <v>6</v>
      </c>
      <c r="N9" s="104"/>
      <c r="O9" s="79" t="s">
        <v>24</v>
      </c>
      <c r="P9" s="80"/>
      <c r="Q9" s="80"/>
      <c r="R9" s="80"/>
      <c r="S9" s="80"/>
      <c r="T9" s="81"/>
    </row>
    <row r="10" spans="2:20" ht="17.100000000000001" customHeight="1" x14ac:dyDescent="0.2">
      <c r="B10" s="95"/>
      <c r="C10" s="98"/>
      <c r="D10" s="100"/>
      <c r="E10" s="103"/>
      <c r="F10" s="103"/>
      <c r="G10" s="103" t="s">
        <v>7</v>
      </c>
      <c r="H10" s="88" t="s">
        <v>25</v>
      </c>
      <c r="I10" s="88" t="s">
        <v>26</v>
      </c>
      <c r="J10" s="107" t="s">
        <v>1</v>
      </c>
      <c r="K10" s="105" t="s">
        <v>8</v>
      </c>
      <c r="L10" s="6"/>
      <c r="M10" s="109" t="s">
        <v>9</v>
      </c>
      <c r="N10" s="77" t="s">
        <v>10</v>
      </c>
      <c r="O10" s="82"/>
      <c r="P10" s="83"/>
      <c r="Q10" s="83"/>
      <c r="R10" s="83"/>
      <c r="S10" s="83"/>
      <c r="T10" s="84"/>
    </row>
    <row r="11" spans="2:20" ht="37.5" customHeight="1" thickBot="1" x14ac:dyDescent="0.25">
      <c r="B11" s="96"/>
      <c r="C11" s="98"/>
      <c r="D11" s="101"/>
      <c r="E11" s="10" t="s">
        <v>11</v>
      </c>
      <c r="F11" s="10" t="s">
        <v>12</v>
      </c>
      <c r="G11" s="88"/>
      <c r="H11" s="89"/>
      <c r="I11" s="111"/>
      <c r="J11" s="108"/>
      <c r="K11" s="106"/>
      <c r="L11" s="11"/>
      <c r="M11" s="110"/>
      <c r="N11" s="78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 x14ac:dyDescent="0.2">
      <c r="B12" s="74" t="s">
        <v>41</v>
      </c>
      <c r="C12" s="74" t="s">
        <v>40</v>
      </c>
      <c r="D12" s="85" t="s">
        <v>42</v>
      </c>
      <c r="E12" s="25">
        <v>43101</v>
      </c>
      <c r="F12" s="25">
        <v>43465</v>
      </c>
      <c r="G12" s="26" t="s">
        <v>28</v>
      </c>
      <c r="H12" s="27">
        <v>16</v>
      </c>
      <c r="I12" s="31" t="e">
        <f>+J12+(#REF!-#REF!)</f>
        <v>#REF!</v>
      </c>
      <c r="J12" s="27">
        <v>4</v>
      </c>
      <c r="K12" s="32">
        <v>4</v>
      </c>
      <c r="L12" s="39">
        <f>+K12/J12</f>
        <v>1</v>
      </c>
      <c r="M12" s="40">
        <f>DAYS360(E12,$C$8)/DAYS360(E12,F12)</f>
        <v>1</v>
      </c>
      <c r="N12" s="41">
        <f>IF(J12=0," -",IF(L12&gt;100%,100%,L12))</f>
        <v>1</v>
      </c>
      <c r="O12" s="36" t="s">
        <v>45</v>
      </c>
      <c r="P12" s="27">
        <v>17200</v>
      </c>
      <c r="Q12" s="27">
        <v>17200</v>
      </c>
      <c r="R12" s="27">
        <v>0</v>
      </c>
      <c r="S12" s="42">
        <f>IF(P12=0," -",Q12/P12)</f>
        <v>1</v>
      </c>
      <c r="T12" s="41" t="str">
        <f>IF(R12=0," -",IF(Q12=0,100%,R12/Q12))</f>
        <v xml:space="preserve"> -</v>
      </c>
    </row>
    <row r="13" spans="2:20" ht="75" x14ac:dyDescent="0.2">
      <c r="B13" s="75"/>
      <c r="C13" s="75"/>
      <c r="D13" s="86"/>
      <c r="E13" s="23">
        <v>43101</v>
      </c>
      <c r="F13" s="23">
        <v>43465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45</v>
      </c>
      <c r="P13" s="24">
        <v>17200</v>
      </c>
      <c r="Q13" s="24">
        <v>17200</v>
      </c>
      <c r="R13" s="24">
        <v>0</v>
      </c>
      <c r="S13" s="46">
        <f t="shared" ref="S13:S24" si="3">IF(P13=0," -",Q13/P13)</f>
        <v>1</v>
      </c>
      <c r="T13" s="45" t="str">
        <f t="shared" ref="T13:T24" si="4">IF(R13=0," -",IF(Q13=0,100%,R13/Q13))</f>
        <v xml:space="preserve"> -</v>
      </c>
    </row>
    <row r="14" spans="2:20" ht="75" x14ac:dyDescent="0.2">
      <c r="B14" s="75"/>
      <c r="C14" s="75"/>
      <c r="D14" s="86"/>
      <c r="E14" s="23">
        <v>43101</v>
      </c>
      <c r="F14" s="23">
        <v>43465</v>
      </c>
      <c r="G14" s="8" t="s">
        <v>30</v>
      </c>
      <c r="H14" s="24">
        <v>1</v>
      </c>
      <c r="I14" s="24">
        <f>+J14</f>
        <v>1</v>
      </c>
      <c r="J14" s="24">
        <v>1</v>
      </c>
      <c r="K14" s="33">
        <v>1</v>
      </c>
      <c r="L14" s="43">
        <f t="shared" si="0"/>
        <v>1</v>
      </c>
      <c r="M14" s="44">
        <f t="shared" si="1"/>
        <v>1</v>
      </c>
      <c r="N14" s="45">
        <f t="shared" si="2"/>
        <v>1</v>
      </c>
      <c r="O14" s="37">
        <v>0</v>
      </c>
      <c r="P14" s="24">
        <v>17200</v>
      </c>
      <c r="Q14" s="24">
        <v>17200</v>
      </c>
      <c r="R14" s="24">
        <v>0</v>
      </c>
      <c r="S14" s="46">
        <f t="shared" si="3"/>
        <v>1</v>
      </c>
      <c r="T14" s="45" t="str">
        <f t="shared" si="4"/>
        <v xml:space="preserve"> -</v>
      </c>
    </row>
    <row r="15" spans="2:20" ht="90" x14ac:dyDescent="0.2">
      <c r="B15" s="75"/>
      <c r="C15" s="75"/>
      <c r="D15" s="86"/>
      <c r="E15" s="23">
        <v>43101</v>
      </c>
      <c r="F15" s="23">
        <v>43465</v>
      </c>
      <c r="G15" s="8" t="s">
        <v>31</v>
      </c>
      <c r="H15" s="24">
        <v>1</v>
      </c>
      <c r="I15" s="24">
        <f>+J15</f>
        <v>1</v>
      </c>
      <c r="J15" s="24">
        <v>1</v>
      </c>
      <c r="K15" s="33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45</v>
      </c>
      <c r="P15" s="24">
        <v>17200</v>
      </c>
      <c r="Q15" s="24">
        <v>17200</v>
      </c>
      <c r="R15" s="24">
        <v>0</v>
      </c>
      <c r="S15" s="46">
        <f t="shared" si="3"/>
        <v>1</v>
      </c>
      <c r="T15" s="45" t="str">
        <f t="shared" si="4"/>
        <v xml:space="preserve"> -</v>
      </c>
    </row>
    <row r="16" spans="2:20" ht="30.75" thickBot="1" x14ac:dyDescent="0.25">
      <c r="B16" s="75"/>
      <c r="C16" s="76"/>
      <c r="D16" s="87"/>
      <c r="E16" s="28">
        <v>43101</v>
      </c>
      <c r="F16" s="28">
        <v>43465</v>
      </c>
      <c r="G16" s="64" t="s">
        <v>32</v>
      </c>
      <c r="H16" s="29">
        <v>1</v>
      </c>
      <c r="I16" s="29" t="e">
        <f>+J16+(#REF!-#REF!)</f>
        <v>#REF!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1</v>
      </c>
      <c r="N16" s="53" t="str">
        <f t="shared" si="2"/>
        <v xml:space="preserve"> -</v>
      </c>
      <c r="O16" s="38" t="s">
        <v>45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2.95" customHeight="1" thickBot="1" x14ac:dyDescent="0.25">
      <c r="B17" s="75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75" x14ac:dyDescent="0.2">
      <c r="B18" s="75"/>
      <c r="C18" s="74" t="s">
        <v>39</v>
      </c>
      <c r="D18" s="85" t="s">
        <v>43</v>
      </c>
      <c r="E18" s="25">
        <v>43101</v>
      </c>
      <c r="F18" s="25">
        <v>43465</v>
      </c>
      <c r="G18" s="26" t="s">
        <v>33</v>
      </c>
      <c r="H18" s="27">
        <v>1</v>
      </c>
      <c r="I18" s="24">
        <f>+J18</f>
        <v>1</v>
      </c>
      <c r="J18" s="27">
        <v>1</v>
      </c>
      <c r="K18" s="32">
        <v>1</v>
      </c>
      <c r="L18" s="43">
        <f t="shared" si="0"/>
        <v>1</v>
      </c>
      <c r="M18" s="44">
        <f t="shared" si="1"/>
        <v>1</v>
      </c>
      <c r="N18" s="45">
        <f t="shared" si="2"/>
        <v>1</v>
      </c>
      <c r="O18" s="65">
        <v>0</v>
      </c>
      <c r="P18" s="27">
        <v>48200</v>
      </c>
      <c r="Q18" s="27">
        <v>48200</v>
      </c>
      <c r="R18" s="27">
        <v>0</v>
      </c>
      <c r="S18" s="42">
        <f t="shared" si="3"/>
        <v>1</v>
      </c>
      <c r="T18" s="41" t="str">
        <f t="shared" si="4"/>
        <v xml:space="preserve"> -</v>
      </c>
    </row>
    <row r="19" spans="2:20" ht="45" x14ac:dyDescent="0.2">
      <c r="B19" s="75"/>
      <c r="C19" s="75"/>
      <c r="D19" s="86"/>
      <c r="E19" s="23">
        <v>43101</v>
      </c>
      <c r="F19" s="23">
        <v>43465</v>
      </c>
      <c r="G19" s="8" t="s">
        <v>34</v>
      </c>
      <c r="H19" s="24">
        <v>1</v>
      </c>
      <c r="I19" s="24">
        <f>+J19</f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45</v>
      </c>
      <c r="P19" s="24">
        <v>25000</v>
      </c>
      <c r="Q19" s="24">
        <v>25000</v>
      </c>
      <c r="R19" s="24">
        <v>0</v>
      </c>
      <c r="S19" s="46">
        <f t="shared" si="3"/>
        <v>1</v>
      </c>
      <c r="T19" s="45" t="str">
        <f t="shared" si="4"/>
        <v xml:space="preserve"> -</v>
      </c>
    </row>
    <row r="20" spans="2:20" ht="60.75" thickBot="1" x14ac:dyDescent="0.25">
      <c r="B20" s="75"/>
      <c r="C20" s="75"/>
      <c r="D20" s="87"/>
      <c r="E20" s="28">
        <v>43101</v>
      </c>
      <c r="F20" s="28">
        <v>43465</v>
      </c>
      <c r="G20" s="64" t="s">
        <v>35</v>
      </c>
      <c r="H20" s="29">
        <v>1</v>
      </c>
      <c r="I20" s="29">
        <f>+J20</f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35171</v>
      </c>
      <c r="Q20" s="29">
        <v>35171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90" x14ac:dyDescent="0.2">
      <c r="B21" s="75"/>
      <c r="C21" s="75"/>
      <c r="D21" s="71" t="s">
        <v>44</v>
      </c>
      <c r="E21" s="30">
        <v>43101</v>
      </c>
      <c r="F21" s="30">
        <v>43465</v>
      </c>
      <c r="G21" s="70" t="s">
        <v>36</v>
      </c>
      <c r="H21" s="31">
        <v>1</v>
      </c>
      <c r="I21" s="31">
        <f>+J21</f>
        <v>1</v>
      </c>
      <c r="J21" s="31">
        <v>1</v>
      </c>
      <c r="K21" s="35">
        <v>1</v>
      </c>
      <c r="L21" s="47">
        <f t="shared" si="0"/>
        <v>1</v>
      </c>
      <c r="M21" s="48">
        <f t="shared" si="1"/>
        <v>1</v>
      </c>
      <c r="N21" s="49">
        <f t="shared" si="2"/>
        <v>1</v>
      </c>
      <c r="O21" s="68" t="s">
        <v>45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 x14ac:dyDescent="0.2">
      <c r="B22" s="75"/>
      <c r="C22" s="75"/>
      <c r="D22" s="72"/>
      <c r="E22" s="23">
        <v>43101</v>
      </c>
      <c r="F22" s="23">
        <v>43465</v>
      </c>
      <c r="G22" s="8" t="s">
        <v>37</v>
      </c>
      <c r="H22" s="24">
        <v>8</v>
      </c>
      <c r="I22" s="24" t="e">
        <f>+J22+(#REF!-#REF!)</f>
        <v>#REF!</v>
      </c>
      <c r="J22" s="24">
        <v>2</v>
      </c>
      <c r="K22" s="33">
        <v>2</v>
      </c>
      <c r="L22" s="43">
        <f t="shared" si="0"/>
        <v>1</v>
      </c>
      <c r="M22" s="44">
        <f t="shared" si="1"/>
        <v>1</v>
      </c>
      <c r="N22" s="45">
        <f t="shared" si="2"/>
        <v>1</v>
      </c>
      <c r="O22" s="66">
        <v>0</v>
      </c>
      <c r="P22" s="24">
        <v>17903</v>
      </c>
      <c r="Q22" s="24">
        <v>17902.599999999999</v>
      </c>
      <c r="R22" s="24">
        <v>0</v>
      </c>
      <c r="S22" s="46">
        <f t="shared" si="3"/>
        <v>0.99997765737585875</v>
      </c>
      <c r="T22" s="45" t="str">
        <f t="shared" si="4"/>
        <v xml:space="preserve"> -</v>
      </c>
    </row>
    <row r="23" spans="2:20" ht="90.75" thickBot="1" x14ac:dyDescent="0.25">
      <c r="B23" s="76"/>
      <c r="C23" s="76"/>
      <c r="D23" s="73"/>
      <c r="E23" s="28">
        <v>43101</v>
      </c>
      <c r="F23" s="28">
        <v>43465</v>
      </c>
      <c r="G23" s="64" t="s">
        <v>38</v>
      </c>
      <c r="H23" s="29">
        <v>1</v>
      </c>
      <c r="I23" s="29">
        <f>+J23</f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45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 x14ac:dyDescent="0.25">
      <c r="M24" s="17">
        <f>+AVERAGE(M12:M16,M18:M23)</f>
        <v>1</v>
      </c>
      <c r="N24" s="18">
        <f>+AVERAGE(N12:N16,N18:N23)</f>
        <v>1</v>
      </c>
      <c r="O24" s="19"/>
      <c r="P24" s="20">
        <f>+SUM(P12:P16,P18:P23)</f>
        <v>195074</v>
      </c>
      <c r="Q24" s="21">
        <f>+SUM(Q12:Q16,Q18:Q23)</f>
        <v>195073.6</v>
      </c>
      <c r="R24" s="21">
        <f>+SUM(R12:R16,R18:R23)</f>
        <v>0</v>
      </c>
      <c r="S24" s="22">
        <f t="shared" si="3"/>
        <v>0.99999794949608867</v>
      </c>
      <c r="T24" s="18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6"/>
    <mergeCell ref="D12:D16"/>
    <mergeCell ref="C18:C23"/>
    <mergeCell ref="D18:D20"/>
    <mergeCell ref="D21:D2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2019-03-19T14:52:03Z</dcterms:modified>
</cp:coreProperties>
</file>