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3" i="10"/>
  <c r="N13" i="10"/>
  <c r="L14" i="10"/>
  <c r="N14" i="10"/>
  <c r="L15" i="10"/>
  <c r="N15" i="10"/>
  <c r="N16" i="10"/>
  <c r="L18" i="10"/>
  <c r="N18" i="10"/>
  <c r="L19" i="10"/>
  <c r="N19" i="10"/>
  <c r="L20" i="10"/>
  <c r="N20" i="10"/>
  <c r="L21" i="10"/>
  <c r="N21" i="10"/>
  <c r="L22" i="10"/>
  <c r="N22" i="10"/>
  <c r="L23" i="10"/>
  <c r="N23" i="10"/>
  <c r="I23" i="10"/>
  <c r="I21" i="10"/>
  <c r="I20" i="10"/>
  <c r="I19" i="10"/>
  <c r="I18" i="10"/>
  <c r="I15" i="10"/>
  <c r="I14" i="10"/>
  <c r="I13" i="10"/>
  <c r="I16" i="10"/>
  <c r="I22" i="10"/>
  <c r="I12" i="10"/>
  <c r="R24" i="10"/>
  <c r="T24" i="10"/>
  <c r="P24" i="10"/>
  <c r="Q24" i="10"/>
  <c r="S24" i="10"/>
  <c r="L16" i="10"/>
  <c r="N24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6" i="10"/>
  <c r="S16" i="10"/>
  <c r="T15" i="10"/>
  <c r="S15" i="10"/>
  <c r="T14" i="10"/>
  <c r="S14" i="10"/>
  <c r="T13" i="10"/>
  <c r="S13" i="10"/>
  <c r="T12" i="10"/>
  <c r="S12" i="10"/>
</calcChain>
</file>

<file path=xl/sharedStrings.xml><?xml version="1.0" encoding="utf-8"?>
<sst xmlns="http://schemas.openxmlformats.org/spreadsheetml/2006/main" count="52" uniqueCount="46">
  <si>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</si>
  <si>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</si>
  <si>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</si>
  <si>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</si>
  <si>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</si>
  <si>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</si>
  <si>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</si>
  <si>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</si>
  <si>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</si>
  <si>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</si>
  <si>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</si>
  <si>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</si>
  <si>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</si>
  <si>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</si>
  <si>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</si>
  <si>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</si>
  <si>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</si>
  <si>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</si>
  <si>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</si>
  <si>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</si>
  <si>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</si>
  <si>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</si>
  <si>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</si>
  <si>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</si>
  <si>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</si>
  <si>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</si>
  <si>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</si>
  <si>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JURÍDICA</t>
  </si>
  <si>
    <t>Número de informes de contratación pública elaboras y difundidas.</t>
  </si>
  <si>
    <t>Número registros implementados y mantenidos actualizados en línea de intereses privados de los secretarios y sub-secretarios así como de los asesores del despacho del alcalde.</t>
  </si>
  <si>
    <t>Número de planes de la excelencia formulados e implementados por la transparencia enfocado al mejoramiento continuo del índice ITEP en todas sus dimensiones.</t>
  </si>
  <si>
    <t>Número de estrategias integrales de gobierno actualizadas para la aplicación cabal de los postulados y mandatos de la ley 1712 de 2014 de transparencia y del derecho al acceso a la información pública.</t>
  </si>
  <si>
    <t>Número de manuales de contratación actualizados.</t>
  </si>
  <si>
    <t>Número de observatorios de acciones constitucionales (derechos de petición, tutelas, acciones populares y acciones de cumplimiento) implementados y mantenidos.</t>
  </si>
  <si>
    <t>Número de estrategias para la prevención del daño antijurídico implementadas y mantenidas.</t>
  </si>
  <si>
    <t>Número de sistemas de información misional implementados que agilice el registro, seguimiento y control de los asuntos de la secretaría jurídica.</t>
  </si>
  <si>
    <t>Número de estrategias de gobierno implementadas y mantenidas para la promoción y adopción de la Cultura de la Legalidad y la Integridad para Colombia CLIC entre los servidores públicos y la ciudadanía.</t>
  </si>
  <si>
    <t>Número de capacitaciones realizadas en materia de contratación estatal dirigida a servidores públicos.</t>
  </si>
  <si>
    <t>Número de estrategias de comunicaciones pedagógicas implementadas y mantenidas para socializar y fortalecer el sentido de la ética en la gestión pública entre las diversas dependencias.</t>
  </si>
  <si>
    <t>GOBIERNO LEGAL Y EFECTIVO</t>
  </si>
  <si>
    <t>GOBIERNO PARTICIPATIVO Y ABIERTO</t>
  </si>
  <si>
    <t>1 - GOBERNANZA DEMOCRÁTICA</t>
  </si>
  <si>
    <t>GOBIERNO TRANSPARENTE</t>
  </si>
  <si>
    <t>ACCIONES CONSTITUCIONALES Y ACCIONES LEGALES: RESPUESTA Y GESTIÓN SOCIAL Y ESTRATÉGICA</t>
  </si>
  <si>
    <t>CULTURA DE LA LEGALIDAD Y LA ÉTICA PÚBLICA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</si>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</sst>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4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9" fontId="6" fillId="2" borderId="41" xfId="0" applyNumberFormat="1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5" fillId="3" borderId="1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center" wrapText="1"/>
    </xf>
    <xf numFmtId="165" fontId="5" fillId="0" borderId="51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165" fontId="5" fillId="0" borderId="50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</xdr:colOff>
      <xdr:row>1</xdr:row>
      <xdr:rowOff>25400</xdr:rowOff>
    </xdr:from>
    <xdr:to>
      <xdr:col>17</xdr:col>
      <xdr:colOff>482600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02400" y="215900"/>
          <a:ext cx="2565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2" t="s">
        <v>16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2:20" ht="20.100000000000001" customHeight="1" x14ac:dyDescent="0.2">
      <c r="B3" s="92" t="s">
        <v>19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</row>
    <row r="4" spans="2:20" ht="20.100000000000001" customHeight="1" x14ac:dyDescent="0.2">
      <c r="B4" s="92" t="s">
        <v>27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9">
        <v>43555</v>
      </c>
      <c r="D8" s="93" t="s">
        <v>3</v>
      </c>
      <c r="E8" s="94"/>
      <c r="F8" s="94"/>
      <c r="G8" s="94"/>
      <c r="H8" s="94"/>
      <c r="I8" s="94"/>
      <c r="J8" s="94"/>
      <c r="K8" s="95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96" t="s">
        <v>17</v>
      </c>
      <c r="C9" s="99" t="s">
        <v>18</v>
      </c>
      <c r="D9" s="101" t="s">
        <v>0</v>
      </c>
      <c r="E9" s="104" t="s">
        <v>4</v>
      </c>
      <c r="F9" s="104"/>
      <c r="G9" s="104" t="s">
        <v>5</v>
      </c>
      <c r="H9" s="104"/>
      <c r="I9" s="104"/>
      <c r="J9" s="104"/>
      <c r="K9" s="106"/>
      <c r="L9" s="5"/>
      <c r="M9" s="101" t="s">
        <v>6</v>
      </c>
      <c r="N9" s="106"/>
      <c r="O9" s="81" t="s">
        <v>24</v>
      </c>
      <c r="P9" s="82"/>
      <c r="Q9" s="82"/>
      <c r="R9" s="82"/>
      <c r="S9" s="82"/>
      <c r="T9" s="83"/>
    </row>
    <row r="10" spans="2:20" ht="17.100000000000001" customHeight="1" x14ac:dyDescent="0.2">
      <c r="B10" s="97"/>
      <c r="C10" s="100"/>
      <c r="D10" s="102"/>
      <c r="E10" s="105"/>
      <c r="F10" s="105"/>
      <c r="G10" s="105" t="s">
        <v>7</v>
      </c>
      <c r="H10" s="90" t="s">
        <v>25</v>
      </c>
      <c r="I10" s="90" t="s">
        <v>26</v>
      </c>
      <c r="J10" s="109" t="s">
        <v>1</v>
      </c>
      <c r="K10" s="107" t="s">
        <v>8</v>
      </c>
      <c r="L10" s="6"/>
      <c r="M10" s="111" t="s">
        <v>9</v>
      </c>
      <c r="N10" s="79" t="s">
        <v>10</v>
      </c>
      <c r="O10" s="84"/>
      <c r="P10" s="85"/>
      <c r="Q10" s="85"/>
      <c r="R10" s="85"/>
      <c r="S10" s="85"/>
      <c r="T10" s="86"/>
    </row>
    <row r="11" spans="2:20" ht="37.5" customHeight="1" thickBot="1" x14ac:dyDescent="0.25">
      <c r="B11" s="98"/>
      <c r="C11" s="100"/>
      <c r="D11" s="103"/>
      <c r="E11" s="10" t="s">
        <v>11</v>
      </c>
      <c r="F11" s="10" t="s">
        <v>12</v>
      </c>
      <c r="G11" s="90"/>
      <c r="H11" s="91"/>
      <c r="I11" s="113"/>
      <c r="J11" s="110"/>
      <c r="K11" s="108"/>
      <c r="L11" s="11"/>
      <c r="M11" s="112"/>
      <c r="N11" s="80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 x14ac:dyDescent="0.2">
      <c r="B12" s="76" t="s">
        <v>41</v>
      </c>
      <c r="C12" s="76" t="s">
        <v>40</v>
      </c>
      <c r="D12" s="87" t="s">
        <v>42</v>
      </c>
      <c r="E12" s="25">
        <v>43466</v>
      </c>
      <c r="F12" s="25">
        <v>43830</v>
      </c>
      <c r="G12" s="26" t="s">
        <v>28</v>
      </c>
      <c r="H12" s="27">
        <v>16</v>
      </c>
      <c r="I12" s="31" t="e">
        <f>+J12+(#REF!-#REF!)</f>
        <v>#REF!</v>
      </c>
      <c r="J12" s="27">
        <v>4</v>
      </c>
      <c r="K12" s="71">
        <v>0.5</v>
      </c>
      <c r="L12" s="37">
        <f>+K12/J12</f>
        <v>0.125</v>
      </c>
      <c r="M12" s="38">
        <f>DAYS360(E12,$C$8)/DAYS360(E12,F12)</f>
        <v>0.25</v>
      </c>
      <c r="N12" s="39">
        <f>IF(J12=0," -",IF(L12&gt;100%,100%,L12))</f>
        <v>0.125</v>
      </c>
      <c r="O12" s="34" t="s">
        <v>45</v>
      </c>
      <c r="P12" s="27">
        <v>18400</v>
      </c>
      <c r="Q12" s="27">
        <v>15750</v>
      </c>
      <c r="R12" s="27">
        <v>0</v>
      </c>
      <c r="S12" s="40">
        <f>IF(P12=0," -",Q12/P12)</f>
        <v>0.85597826086956519</v>
      </c>
      <c r="T12" s="39" t="str">
        <f>IF(R12=0," -",IF(Q12=0,100%,R12/Q12))</f>
        <v xml:space="preserve"> -</v>
      </c>
    </row>
    <row r="13" spans="2:20" ht="75" x14ac:dyDescent="0.2">
      <c r="B13" s="77"/>
      <c r="C13" s="77"/>
      <c r="D13" s="88"/>
      <c r="E13" s="23">
        <v>43466</v>
      </c>
      <c r="F13" s="23">
        <v>43830</v>
      </c>
      <c r="G13" s="8" t="s">
        <v>29</v>
      </c>
      <c r="H13" s="24">
        <v>1</v>
      </c>
      <c r="I13" s="24">
        <f>+J13</f>
        <v>1</v>
      </c>
      <c r="J13" s="24">
        <v>1</v>
      </c>
      <c r="K13" s="69">
        <v>0.5</v>
      </c>
      <c r="L13" s="41">
        <f t="shared" ref="L13:L23" si="0">+K13/J13</f>
        <v>0.5</v>
      </c>
      <c r="M13" s="42">
        <f t="shared" ref="M13:M23" si="1">DAYS360(E13,$C$8)/DAYS360(E13,F13)</f>
        <v>0.25</v>
      </c>
      <c r="N13" s="43">
        <f t="shared" ref="N13:N23" si="2">IF(J13=0," -",IF(L13&gt;100%,100%,L13))</f>
        <v>0.5</v>
      </c>
      <c r="O13" s="35" t="s">
        <v>45</v>
      </c>
      <c r="P13" s="24">
        <v>18400</v>
      </c>
      <c r="Q13" s="24">
        <v>15750</v>
      </c>
      <c r="R13" s="24">
        <v>0</v>
      </c>
      <c r="S13" s="44">
        <f t="shared" ref="S13:S24" si="3">IF(P13=0," -",Q13/P13)</f>
        <v>0.85597826086956519</v>
      </c>
      <c r="T13" s="43" t="str">
        <f t="shared" ref="T13:T24" si="4">IF(R13=0," -",IF(Q13=0,100%,R13/Q13))</f>
        <v xml:space="preserve"> -</v>
      </c>
    </row>
    <row r="14" spans="2:20" ht="75" x14ac:dyDescent="0.2">
      <c r="B14" s="77"/>
      <c r="C14" s="77"/>
      <c r="D14" s="88"/>
      <c r="E14" s="23">
        <v>43466</v>
      </c>
      <c r="F14" s="23">
        <v>43830</v>
      </c>
      <c r="G14" s="8" t="s">
        <v>30</v>
      </c>
      <c r="H14" s="24">
        <v>1</v>
      </c>
      <c r="I14" s="24">
        <f>+J14</f>
        <v>1</v>
      </c>
      <c r="J14" s="24">
        <v>1</v>
      </c>
      <c r="K14" s="69">
        <v>0.5</v>
      </c>
      <c r="L14" s="41">
        <f t="shared" si="0"/>
        <v>0.5</v>
      </c>
      <c r="M14" s="42">
        <f t="shared" si="1"/>
        <v>0.25</v>
      </c>
      <c r="N14" s="43">
        <f t="shared" si="2"/>
        <v>0.5</v>
      </c>
      <c r="O14" s="35">
        <v>0</v>
      </c>
      <c r="P14" s="24">
        <v>18400</v>
      </c>
      <c r="Q14" s="24">
        <v>15750</v>
      </c>
      <c r="R14" s="24">
        <v>0</v>
      </c>
      <c r="S14" s="44">
        <f t="shared" si="3"/>
        <v>0.85597826086956519</v>
      </c>
      <c r="T14" s="43" t="str">
        <f t="shared" si="4"/>
        <v xml:space="preserve"> -</v>
      </c>
    </row>
    <row r="15" spans="2:20" ht="90" x14ac:dyDescent="0.2">
      <c r="B15" s="77"/>
      <c r="C15" s="77"/>
      <c r="D15" s="88"/>
      <c r="E15" s="23">
        <v>43466</v>
      </c>
      <c r="F15" s="23">
        <v>43830</v>
      </c>
      <c r="G15" s="8" t="s">
        <v>31</v>
      </c>
      <c r="H15" s="24">
        <v>1</v>
      </c>
      <c r="I15" s="24">
        <f>+J15</f>
        <v>1</v>
      </c>
      <c r="J15" s="24">
        <v>1</v>
      </c>
      <c r="K15" s="69">
        <v>0.5</v>
      </c>
      <c r="L15" s="41">
        <f t="shared" si="0"/>
        <v>0.5</v>
      </c>
      <c r="M15" s="42">
        <f t="shared" si="1"/>
        <v>0.25</v>
      </c>
      <c r="N15" s="43">
        <f t="shared" si="2"/>
        <v>0.5</v>
      </c>
      <c r="O15" s="35" t="s">
        <v>45</v>
      </c>
      <c r="P15" s="24">
        <v>18400</v>
      </c>
      <c r="Q15" s="24">
        <v>15750</v>
      </c>
      <c r="R15" s="24">
        <v>0</v>
      </c>
      <c r="S15" s="44">
        <f t="shared" si="3"/>
        <v>0.85597826086956519</v>
      </c>
      <c r="T15" s="43" t="str">
        <f t="shared" si="4"/>
        <v xml:space="preserve"> -</v>
      </c>
    </row>
    <row r="16" spans="2:20" ht="30.75" thickBot="1" x14ac:dyDescent="0.25">
      <c r="B16" s="77"/>
      <c r="C16" s="78"/>
      <c r="D16" s="89"/>
      <c r="E16" s="28">
        <v>43466</v>
      </c>
      <c r="F16" s="28">
        <v>43830</v>
      </c>
      <c r="G16" s="62" t="s">
        <v>32</v>
      </c>
      <c r="H16" s="29">
        <v>1</v>
      </c>
      <c r="I16" s="29" t="e">
        <f>+J16+(#REF!-#REF!)</f>
        <v>#REF!</v>
      </c>
      <c r="J16" s="29">
        <v>0</v>
      </c>
      <c r="K16" s="33">
        <v>0</v>
      </c>
      <c r="L16" s="49" t="e">
        <f t="shared" si="0"/>
        <v>#DIV/0!</v>
      </c>
      <c r="M16" s="50">
        <f t="shared" si="1"/>
        <v>0.25</v>
      </c>
      <c r="N16" s="51" t="str">
        <f t="shared" si="2"/>
        <v xml:space="preserve"> -</v>
      </c>
      <c r="O16" s="36" t="s">
        <v>45</v>
      </c>
      <c r="P16" s="29">
        <v>0</v>
      </c>
      <c r="Q16" s="29">
        <v>0</v>
      </c>
      <c r="R16" s="29">
        <v>0</v>
      </c>
      <c r="S16" s="52" t="str">
        <f t="shared" si="3"/>
        <v xml:space="preserve"> -</v>
      </c>
      <c r="T16" s="51" t="str">
        <f t="shared" si="4"/>
        <v xml:space="preserve"> -</v>
      </c>
    </row>
    <row r="17" spans="2:20" ht="12.95" customHeight="1" thickBot="1" x14ac:dyDescent="0.25">
      <c r="B17" s="77"/>
      <c r="C17" s="53"/>
      <c r="D17" s="55"/>
      <c r="E17" s="57"/>
      <c r="F17" s="58"/>
      <c r="G17" s="54"/>
      <c r="H17" s="59"/>
      <c r="I17" s="59"/>
      <c r="J17" s="59"/>
      <c r="K17" s="59"/>
      <c r="L17" s="60"/>
      <c r="M17" s="54"/>
      <c r="N17" s="54"/>
      <c r="O17" s="54"/>
      <c r="P17" s="67"/>
      <c r="Q17" s="55"/>
      <c r="R17" s="55"/>
      <c r="S17" s="56"/>
      <c r="T17" s="61"/>
    </row>
    <row r="18" spans="2:20" ht="75" x14ac:dyDescent="0.2">
      <c r="B18" s="77"/>
      <c r="C18" s="76" t="s">
        <v>39</v>
      </c>
      <c r="D18" s="87" t="s">
        <v>43</v>
      </c>
      <c r="E18" s="25">
        <v>43466</v>
      </c>
      <c r="F18" s="25">
        <v>43830</v>
      </c>
      <c r="G18" s="26" t="s">
        <v>33</v>
      </c>
      <c r="H18" s="27">
        <v>1</v>
      </c>
      <c r="I18" s="24">
        <f>+J18</f>
        <v>1</v>
      </c>
      <c r="J18" s="27">
        <v>1</v>
      </c>
      <c r="K18" s="71">
        <v>0.4</v>
      </c>
      <c r="L18" s="41">
        <f t="shared" si="0"/>
        <v>0.4</v>
      </c>
      <c r="M18" s="42">
        <f t="shared" si="1"/>
        <v>0.25</v>
      </c>
      <c r="N18" s="43">
        <f t="shared" si="2"/>
        <v>0.4</v>
      </c>
      <c r="O18" s="63">
        <v>0</v>
      </c>
      <c r="P18" s="27">
        <v>49400</v>
      </c>
      <c r="Q18" s="27">
        <v>31000</v>
      </c>
      <c r="R18" s="27">
        <v>0</v>
      </c>
      <c r="S18" s="40">
        <f t="shared" si="3"/>
        <v>0.62753036437246967</v>
      </c>
      <c r="T18" s="39" t="str">
        <f t="shared" si="4"/>
        <v xml:space="preserve"> -</v>
      </c>
    </row>
    <row r="19" spans="2:20" ht="45" x14ac:dyDescent="0.2">
      <c r="B19" s="77"/>
      <c r="C19" s="77"/>
      <c r="D19" s="88"/>
      <c r="E19" s="23">
        <v>43466</v>
      </c>
      <c r="F19" s="23">
        <v>43830</v>
      </c>
      <c r="G19" s="8" t="s">
        <v>34</v>
      </c>
      <c r="H19" s="24">
        <v>1</v>
      </c>
      <c r="I19" s="24">
        <f>+J19</f>
        <v>1</v>
      </c>
      <c r="J19" s="24">
        <v>1</v>
      </c>
      <c r="K19" s="69">
        <v>0.3</v>
      </c>
      <c r="L19" s="41">
        <f t="shared" si="0"/>
        <v>0.3</v>
      </c>
      <c r="M19" s="42">
        <f t="shared" si="1"/>
        <v>0.25</v>
      </c>
      <c r="N19" s="43">
        <f t="shared" si="2"/>
        <v>0.3</v>
      </c>
      <c r="O19" s="64" t="s">
        <v>45</v>
      </c>
      <c r="P19" s="24">
        <v>25000</v>
      </c>
      <c r="Q19" s="24">
        <v>0</v>
      </c>
      <c r="R19" s="24">
        <v>0</v>
      </c>
      <c r="S19" s="44">
        <f t="shared" si="3"/>
        <v>0</v>
      </c>
      <c r="T19" s="43" t="str">
        <f t="shared" si="4"/>
        <v xml:space="preserve"> -</v>
      </c>
    </row>
    <row r="20" spans="2:20" ht="60.75" thickBot="1" x14ac:dyDescent="0.25">
      <c r="B20" s="77"/>
      <c r="C20" s="77"/>
      <c r="D20" s="89"/>
      <c r="E20" s="28">
        <v>43466</v>
      </c>
      <c r="F20" s="28">
        <v>43830</v>
      </c>
      <c r="G20" s="62" t="s">
        <v>35</v>
      </c>
      <c r="H20" s="29">
        <v>1</v>
      </c>
      <c r="I20" s="29">
        <f>+J20</f>
        <v>1</v>
      </c>
      <c r="J20" s="29">
        <v>1</v>
      </c>
      <c r="K20" s="72">
        <v>0.3</v>
      </c>
      <c r="L20" s="49">
        <f t="shared" si="0"/>
        <v>0.3</v>
      </c>
      <c r="M20" s="50">
        <f t="shared" si="1"/>
        <v>0.25</v>
      </c>
      <c r="N20" s="51">
        <f t="shared" si="2"/>
        <v>0.3</v>
      </c>
      <c r="O20" s="65">
        <v>0</v>
      </c>
      <c r="P20" s="29">
        <v>37000</v>
      </c>
      <c r="Q20" s="29">
        <v>0</v>
      </c>
      <c r="R20" s="29">
        <v>0</v>
      </c>
      <c r="S20" s="52">
        <f t="shared" si="3"/>
        <v>0</v>
      </c>
      <c r="T20" s="51" t="str">
        <f t="shared" si="4"/>
        <v xml:space="preserve"> -</v>
      </c>
    </row>
    <row r="21" spans="2:20" ht="90" x14ac:dyDescent="0.2">
      <c r="B21" s="77"/>
      <c r="C21" s="77"/>
      <c r="D21" s="73" t="s">
        <v>44</v>
      </c>
      <c r="E21" s="30">
        <v>43466</v>
      </c>
      <c r="F21" s="30">
        <v>43830</v>
      </c>
      <c r="G21" s="68" t="s">
        <v>36</v>
      </c>
      <c r="H21" s="31">
        <v>1</v>
      </c>
      <c r="I21" s="31">
        <f>+J21</f>
        <v>1</v>
      </c>
      <c r="J21" s="31">
        <v>1</v>
      </c>
      <c r="K21" s="70">
        <v>0.3</v>
      </c>
      <c r="L21" s="45">
        <f t="shared" si="0"/>
        <v>0.3</v>
      </c>
      <c r="M21" s="46">
        <f t="shared" si="1"/>
        <v>0.25</v>
      </c>
      <c r="N21" s="47">
        <f t="shared" si="2"/>
        <v>0.3</v>
      </c>
      <c r="O21" s="66" t="s">
        <v>45</v>
      </c>
      <c r="P21" s="31">
        <v>0</v>
      </c>
      <c r="Q21" s="31">
        <v>0</v>
      </c>
      <c r="R21" s="31">
        <v>0</v>
      </c>
      <c r="S21" s="48" t="str">
        <f t="shared" si="3"/>
        <v xml:space="preserve"> -</v>
      </c>
      <c r="T21" s="47" t="str">
        <f t="shared" si="4"/>
        <v xml:space="preserve"> -</v>
      </c>
    </row>
    <row r="22" spans="2:20" ht="45" x14ac:dyDescent="0.2">
      <c r="B22" s="77"/>
      <c r="C22" s="77"/>
      <c r="D22" s="74"/>
      <c r="E22" s="23">
        <v>43466</v>
      </c>
      <c r="F22" s="23">
        <v>43830</v>
      </c>
      <c r="G22" s="8" t="s">
        <v>37</v>
      </c>
      <c r="H22" s="24">
        <v>8</v>
      </c>
      <c r="I22" s="24" t="e">
        <f>+J22+(#REF!-#REF!)</f>
        <v>#REF!</v>
      </c>
      <c r="J22" s="24">
        <v>2</v>
      </c>
      <c r="K22" s="32">
        <v>0</v>
      </c>
      <c r="L22" s="41">
        <f t="shared" si="0"/>
        <v>0</v>
      </c>
      <c r="M22" s="42">
        <f t="shared" si="1"/>
        <v>0.25</v>
      </c>
      <c r="N22" s="43">
        <f t="shared" si="2"/>
        <v>0</v>
      </c>
      <c r="O22" s="64">
        <v>0</v>
      </c>
      <c r="P22" s="24">
        <v>15000</v>
      </c>
      <c r="Q22" s="24">
        <v>0</v>
      </c>
      <c r="R22" s="24">
        <v>0</v>
      </c>
      <c r="S22" s="44">
        <f t="shared" si="3"/>
        <v>0</v>
      </c>
      <c r="T22" s="43" t="str">
        <f t="shared" si="4"/>
        <v xml:space="preserve"> -</v>
      </c>
    </row>
    <row r="23" spans="2:20" ht="90.75" thickBot="1" x14ac:dyDescent="0.25">
      <c r="B23" s="78"/>
      <c r="C23" s="78"/>
      <c r="D23" s="75"/>
      <c r="E23" s="28">
        <v>43466</v>
      </c>
      <c r="F23" s="28">
        <v>43830</v>
      </c>
      <c r="G23" s="62" t="s">
        <v>38</v>
      </c>
      <c r="H23" s="29">
        <v>1</v>
      </c>
      <c r="I23" s="29">
        <f>+J23</f>
        <v>1</v>
      </c>
      <c r="J23" s="29">
        <v>1</v>
      </c>
      <c r="K23" s="72">
        <v>0.3</v>
      </c>
      <c r="L23" s="49">
        <f t="shared" si="0"/>
        <v>0.3</v>
      </c>
      <c r="M23" s="50">
        <f t="shared" si="1"/>
        <v>0.25</v>
      </c>
      <c r="N23" s="51">
        <f t="shared" si="2"/>
        <v>0.3</v>
      </c>
      <c r="O23" s="65" t="s">
        <v>45</v>
      </c>
      <c r="P23" s="29">
        <v>0</v>
      </c>
      <c r="Q23" s="29">
        <v>0</v>
      </c>
      <c r="R23" s="29">
        <v>0</v>
      </c>
      <c r="S23" s="52" t="str">
        <f t="shared" si="3"/>
        <v xml:space="preserve"> -</v>
      </c>
      <c r="T23" s="51" t="str">
        <f t="shared" si="4"/>
        <v xml:space="preserve"> -</v>
      </c>
    </row>
    <row r="24" spans="2:20" ht="21" customHeight="1" thickBot="1" x14ac:dyDescent="0.25">
      <c r="M24" s="17">
        <f>+AVERAGE(M12:M16,M18:M23)</f>
        <v>0.25</v>
      </c>
      <c r="N24" s="18">
        <f>+AVERAGE(N12:N16,N18:N23)</f>
        <v>0.3224999999999999</v>
      </c>
      <c r="O24" s="19"/>
      <c r="P24" s="20">
        <f>+SUM(P12:P16,P18:P23)</f>
        <v>200000</v>
      </c>
      <c r="Q24" s="21">
        <f>+SUM(Q12:Q16,Q18:Q23)</f>
        <v>94000</v>
      </c>
      <c r="R24" s="21">
        <f>+SUM(R12:R16,R18:R23)</f>
        <v>0</v>
      </c>
      <c r="S24" s="22">
        <f t="shared" si="3"/>
        <v>0.47</v>
      </c>
      <c r="T24" s="18" t="str">
        <f t="shared" si="4"/>
        <v xml:space="preserve"> -</v>
      </c>
    </row>
  </sheetData>
  <mergeCells count="24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3"/>
    <mergeCell ref="C12:C16"/>
    <mergeCell ref="D12:D16"/>
    <mergeCell ref="C18:C23"/>
    <mergeCell ref="D18:D20"/>
    <mergeCell ref="D21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2019-04-09T15:45:51Z</dcterms:modified>
</cp:coreProperties>
</file>