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N16" i="9"/>
  <c r="L18" i="9"/>
  <c r="N18" i="9"/>
  <c r="L19" i="9"/>
  <c r="N19" i="9"/>
  <c r="L20" i="9"/>
  <c r="N20" i="9"/>
  <c r="L21" i="9"/>
  <c r="N21" i="9"/>
  <c r="L22" i="9"/>
  <c r="N22" i="9"/>
  <c r="L23" i="9"/>
  <c r="N23" i="9"/>
  <c r="I16" i="9"/>
  <c r="I22" i="9"/>
  <c r="I23" i="9"/>
  <c r="I21" i="9"/>
  <c r="I20" i="9"/>
  <c r="I19" i="9"/>
  <c r="I18" i="9"/>
  <c r="I15" i="9"/>
  <c r="I14" i="9"/>
  <c r="I13" i="9"/>
  <c r="I12" i="9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<sst xmlns="http://schemas.openxmlformats.org/spreadsheetml/2006/main" count="52" uniqueCount="46">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</sst>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3" t="s">
        <v>16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20.100000000000001" customHeight="1" x14ac:dyDescent="0.2">
      <c r="B3" s="93" t="s">
        <v>19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</row>
    <row r="4" spans="2:20" ht="20.100000000000001" customHeight="1" x14ac:dyDescent="0.2">
      <c r="B4" s="93" t="s">
        <v>27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9">
        <v>43190</v>
      </c>
      <c r="D8" s="94" t="s">
        <v>3</v>
      </c>
      <c r="E8" s="95"/>
      <c r="F8" s="95"/>
      <c r="G8" s="95"/>
      <c r="H8" s="95"/>
      <c r="I8" s="95"/>
      <c r="J8" s="95"/>
      <c r="K8" s="9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7" t="s">
        <v>17</v>
      </c>
      <c r="C9" s="100" t="s">
        <v>18</v>
      </c>
      <c r="D9" s="102" t="s">
        <v>0</v>
      </c>
      <c r="E9" s="105" t="s">
        <v>4</v>
      </c>
      <c r="F9" s="105"/>
      <c r="G9" s="105" t="s">
        <v>5</v>
      </c>
      <c r="H9" s="105"/>
      <c r="I9" s="105"/>
      <c r="J9" s="105"/>
      <c r="K9" s="107"/>
      <c r="L9" s="5"/>
      <c r="M9" s="102" t="s">
        <v>6</v>
      </c>
      <c r="N9" s="107"/>
      <c r="O9" s="82" t="s">
        <v>24</v>
      </c>
      <c r="P9" s="83"/>
      <c r="Q9" s="83"/>
      <c r="R9" s="83"/>
      <c r="S9" s="83"/>
      <c r="T9" s="84"/>
    </row>
    <row r="10" spans="2:20" ht="17.100000000000001" customHeight="1" x14ac:dyDescent="0.2">
      <c r="B10" s="98"/>
      <c r="C10" s="101"/>
      <c r="D10" s="103"/>
      <c r="E10" s="106"/>
      <c r="F10" s="106"/>
      <c r="G10" s="106" t="s">
        <v>7</v>
      </c>
      <c r="H10" s="91" t="s">
        <v>25</v>
      </c>
      <c r="I10" s="91" t="s">
        <v>26</v>
      </c>
      <c r="J10" s="110" t="s">
        <v>1</v>
      </c>
      <c r="K10" s="108" t="s">
        <v>8</v>
      </c>
      <c r="L10" s="6"/>
      <c r="M10" s="112" t="s">
        <v>9</v>
      </c>
      <c r="N10" s="80" t="s">
        <v>10</v>
      </c>
      <c r="O10" s="85"/>
      <c r="P10" s="86"/>
      <c r="Q10" s="86"/>
      <c r="R10" s="86"/>
      <c r="S10" s="86"/>
      <c r="T10" s="87"/>
    </row>
    <row r="11" spans="2:20" ht="37.5" customHeight="1" thickBot="1" x14ac:dyDescent="0.25">
      <c r="B11" s="99"/>
      <c r="C11" s="101"/>
      <c r="D11" s="104"/>
      <c r="E11" s="10" t="s">
        <v>11</v>
      </c>
      <c r="F11" s="10" t="s">
        <v>12</v>
      </c>
      <c r="G11" s="91"/>
      <c r="H11" s="92"/>
      <c r="I11" s="114"/>
      <c r="J11" s="111"/>
      <c r="K11" s="109"/>
      <c r="L11" s="11"/>
      <c r="M11" s="113"/>
      <c r="N11" s="81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 x14ac:dyDescent="0.2">
      <c r="B12" s="77" t="s">
        <v>41</v>
      </c>
      <c r="C12" s="77" t="s">
        <v>40</v>
      </c>
      <c r="D12" s="88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 t="e">
        <f>+J12+(#REF!-#REF!)</f>
        <v>#REF!</v>
      </c>
      <c r="J12" s="27">
        <v>4</v>
      </c>
      <c r="K12" s="32">
        <v>1</v>
      </c>
      <c r="L12" s="38">
        <f>+K12/J12</f>
        <v>0.25</v>
      </c>
      <c r="M12" s="39">
        <f>DAYS360(E12,$C$8)/DAYS360(E12,F12)</f>
        <v>0.25</v>
      </c>
      <c r="N12" s="40">
        <f>IF(J12=0," -",IF(L12&gt;100%,100%,L12))</f>
        <v>0.25</v>
      </c>
      <c r="O12" s="35" t="s">
        <v>45</v>
      </c>
      <c r="P12" s="27">
        <v>19250</v>
      </c>
      <c r="Q12" s="27">
        <v>19250</v>
      </c>
      <c r="R12" s="27">
        <v>0</v>
      </c>
      <c r="S12" s="41">
        <f>IF(P12=0," -",Q12/P12)</f>
        <v>1</v>
      </c>
      <c r="T12" s="40" t="str">
        <f>IF(R12=0," -",IF(Q12=0,100%,R12/Q12))</f>
        <v xml:space="preserve"> -</v>
      </c>
    </row>
    <row r="13" spans="2:20" ht="75" x14ac:dyDescent="0.2">
      <c r="B13" s="78"/>
      <c r="C13" s="78"/>
      <c r="D13" s="89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2">
        <f t="shared" ref="L13:L23" si="0">+K13/J13</f>
        <v>1</v>
      </c>
      <c r="M13" s="43">
        <f t="shared" ref="M13:M23" si="1">DAYS360(E13,$C$8)/DAYS360(E13,F13)</f>
        <v>0.25</v>
      </c>
      <c r="N13" s="44">
        <f t="shared" ref="N13:N23" si="2">IF(J13=0," -",IF(L13&gt;100%,100%,L13))</f>
        <v>1</v>
      </c>
      <c r="O13" s="36" t="s">
        <v>45</v>
      </c>
      <c r="P13" s="24">
        <v>19250</v>
      </c>
      <c r="Q13" s="24">
        <v>19250</v>
      </c>
      <c r="R13" s="24">
        <v>0</v>
      </c>
      <c r="S13" s="45">
        <f t="shared" ref="S13:S24" si="3">IF(P13=0," -",Q13/P13)</f>
        <v>1</v>
      </c>
      <c r="T13" s="44" t="str">
        <f t="shared" ref="T13:T24" si="4">IF(R13=0," -",IF(Q13=0,100%,R13/Q13))</f>
        <v xml:space="preserve"> -</v>
      </c>
    </row>
    <row r="14" spans="2:20" ht="75" x14ac:dyDescent="0.2">
      <c r="B14" s="78"/>
      <c r="C14" s="78"/>
      <c r="D14" s="89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70">
        <v>0.5</v>
      </c>
      <c r="L14" s="42">
        <f t="shared" si="0"/>
        <v>0.5</v>
      </c>
      <c r="M14" s="43">
        <f t="shared" si="1"/>
        <v>0.25</v>
      </c>
      <c r="N14" s="44">
        <f t="shared" si="2"/>
        <v>0.5</v>
      </c>
      <c r="O14" s="36">
        <v>0</v>
      </c>
      <c r="P14" s="24">
        <v>19250</v>
      </c>
      <c r="Q14" s="24">
        <v>19250</v>
      </c>
      <c r="R14" s="24">
        <v>0</v>
      </c>
      <c r="S14" s="45">
        <f t="shared" si="3"/>
        <v>1</v>
      </c>
      <c r="T14" s="44" t="str">
        <f t="shared" si="4"/>
        <v xml:space="preserve"> -</v>
      </c>
    </row>
    <row r="15" spans="2:20" ht="90" x14ac:dyDescent="0.2">
      <c r="B15" s="78"/>
      <c r="C15" s="78"/>
      <c r="D15" s="89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70">
        <v>0.3</v>
      </c>
      <c r="L15" s="42">
        <f t="shared" si="0"/>
        <v>0.3</v>
      </c>
      <c r="M15" s="43">
        <f t="shared" si="1"/>
        <v>0.25</v>
      </c>
      <c r="N15" s="44">
        <f t="shared" si="2"/>
        <v>0.3</v>
      </c>
      <c r="O15" s="36" t="s">
        <v>45</v>
      </c>
      <c r="P15" s="24">
        <v>19250</v>
      </c>
      <c r="Q15" s="24">
        <v>19250</v>
      </c>
      <c r="R15" s="24">
        <v>0</v>
      </c>
      <c r="S15" s="45">
        <f t="shared" si="3"/>
        <v>1</v>
      </c>
      <c r="T15" s="44" t="str">
        <f t="shared" si="4"/>
        <v xml:space="preserve"> -</v>
      </c>
    </row>
    <row r="16" spans="2:20" ht="30.75" thickBot="1" x14ac:dyDescent="0.25">
      <c r="B16" s="78"/>
      <c r="C16" s="79"/>
      <c r="D16" s="90"/>
      <c r="E16" s="28">
        <v>43101</v>
      </c>
      <c r="F16" s="28">
        <v>43465</v>
      </c>
      <c r="G16" s="63" t="s">
        <v>32</v>
      </c>
      <c r="H16" s="29">
        <v>1</v>
      </c>
      <c r="I16" s="29" t="e">
        <f>+J16+(#REF!-#REF!)</f>
        <v>#REF!</v>
      </c>
      <c r="J16" s="29">
        <v>0</v>
      </c>
      <c r="K16" s="34">
        <v>0</v>
      </c>
      <c r="L16" s="50" t="e">
        <f t="shared" si="0"/>
        <v>#DIV/0!</v>
      </c>
      <c r="M16" s="51">
        <f t="shared" si="1"/>
        <v>0.25</v>
      </c>
      <c r="N16" s="52" t="str">
        <f t="shared" si="2"/>
        <v xml:space="preserve"> -</v>
      </c>
      <c r="O16" s="37" t="s">
        <v>45</v>
      </c>
      <c r="P16" s="29">
        <v>0</v>
      </c>
      <c r="Q16" s="29">
        <v>0</v>
      </c>
      <c r="R16" s="29">
        <v>0</v>
      </c>
      <c r="S16" s="53" t="str">
        <f t="shared" si="3"/>
        <v xml:space="preserve"> -</v>
      </c>
      <c r="T16" s="52" t="str">
        <f t="shared" si="4"/>
        <v xml:space="preserve"> -</v>
      </c>
    </row>
    <row r="17" spans="2:20" ht="12.95" customHeight="1" thickBot="1" x14ac:dyDescent="0.25">
      <c r="B17" s="78"/>
      <c r="C17" s="54"/>
      <c r="D17" s="56"/>
      <c r="E17" s="58"/>
      <c r="F17" s="59"/>
      <c r="G17" s="55"/>
      <c r="H17" s="60"/>
      <c r="I17" s="60"/>
      <c r="J17" s="60"/>
      <c r="K17" s="60"/>
      <c r="L17" s="61"/>
      <c r="M17" s="55"/>
      <c r="N17" s="55"/>
      <c r="O17" s="55"/>
      <c r="P17" s="68"/>
      <c r="Q17" s="56"/>
      <c r="R17" s="56"/>
      <c r="S17" s="57"/>
      <c r="T17" s="62"/>
    </row>
    <row r="18" spans="2:20" ht="75" x14ac:dyDescent="0.2">
      <c r="B18" s="78"/>
      <c r="C18" s="77" t="s">
        <v>39</v>
      </c>
      <c r="D18" s="88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72">
        <v>0.3</v>
      </c>
      <c r="L18" s="42">
        <f t="shared" si="0"/>
        <v>0.3</v>
      </c>
      <c r="M18" s="43">
        <f t="shared" si="1"/>
        <v>0.25</v>
      </c>
      <c r="N18" s="44">
        <f t="shared" si="2"/>
        <v>0.3</v>
      </c>
      <c r="O18" s="64">
        <v>0</v>
      </c>
      <c r="P18" s="27">
        <v>49400</v>
      </c>
      <c r="Q18" s="27">
        <v>21600</v>
      </c>
      <c r="R18" s="27">
        <v>0</v>
      </c>
      <c r="S18" s="41">
        <f t="shared" si="3"/>
        <v>0.43724696356275305</v>
      </c>
      <c r="T18" s="40" t="str">
        <f t="shared" si="4"/>
        <v xml:space="preserve"> -</v>
      </c>
    </row>
    <row r="19" spans="2:20" ht="45" x14ac:dyDescent="0.2">
      <c r="B19" s="78"/>
      <c r="C19" s="78"/>
      <c r="D19" s="89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70">
        <v>0.3</v>
      </c>
      <c r="L19" s="42">
        <f t="shared" si="0"/>
        <v>0.3</v>
      </c>
      <c r="M19" s="43">
        <f t="shared" si="1"/>
        <v>0.25</v>
      </c>
      <c r="N19" s="44">
        <f t="shared" si="2"/>
        <v>0.3</v>
      </c>
      <c r="O19" s="65" t="s">
        <v>45</v>
      </c>
      <c r="P19" s="24">
        <v>25000</v>
      </c>
      <c r="Q19" s="24">
        <v>0</v>
      </c>
      <c r="R19" s="24">
        <v>0</v>
      </c>
      <c r="S19" s="45">
        <f t="shared" si="3"/>
        <v>0</v>
      </c>
      <c r="T19" s="44" t="str">
        <f t="shared" si="4"/>
        <v xml:space="preserve"> -</v>
      </c>
    </row>
    <row r="20" spans="2:20" ht="60.75" thickBot="1" x14ac:dyDescent="0.25">
      <c r="B20" s="78"/>
      <c r="C20" s="78"/>
      <c r="D20" s="90"/>
      <c r="E20" s="28">
        <v>43101</v>
      </c>
      <c r="F20" s="28">
        <v>43465</v>
      </c>
      <c r="G20" s="63" t="s">
        <v>35</v>
      </c>
      <c r="H20" s="29">
        <v>1</v>
      </c>
      <c r="I20" s="29">
        <f>+J20</f>
        <v>1</v>
      </c>
      <c r="J20" s="29">
        <v>1</v>
      </c>
      <c r="K20" s="73">
        <v>0.5</v>
      </c>
      <c r="L20" s="50">
        <f t="shared" si="0"/>
        <v>0.5</v>
      </c>
      <c r="M20" s="51">
        <f t="shared" si="1"/>
        <v>0.25</v>
      </c>
      <c r="N20" s="52">
        <f t="shared" si="2"/>
        <v>0.5</v>
      </c>
      <c r="O20" s="66">
        <v>0</v>
      </c>
      <c r="P20" s="29">
        <v>37000</v>
      </c>
      <c r="Q20" s="29">
        <v>0</v>
      </c>
      <c r="R20" s="29">
        <v>0</v>
      </c>
      <c r="S20" s="53">
        <f t="shared" si="3"/>
        <v>0</v>
      </c>
      <c r="T20" s="52" t="str">
        <f t="shared" si="4"/>
        <v xml:space="preserve"> -</v>
      </c>
    </row>
    <row r="21" spans="2:20" ht="90" x14ac:dyDescent="0.2">
      <c r="B21" s="78"/>
      <c r="C21" s="78"/>
      <c r="D21" s="74" t="s">
        <v>44</v>
      </c>
      <c r="E21" s="30">
        <v>43101</v>
      </c>
      <c r="F21" s="30">
        <v>43465</v>
      </c>
      <c r="G21" s="69" t="s">
        <v>36</v>
      </c>
      <c r="H21" s="31">
        <v>1</v>
      </c>
      <c r="I21" s="31">
        <f>+J21</f>
        <v>1</v>
      </c>
      <c r="J21" s="31">
        <v>1</v>
      </c>
      <c r="K21" s="71">
        <v>0.1</v>
      </c>
      <c r="L21" s="46">
        <f t="shared" si="0"/>
        <v>0.1</v>
      </c>
      <c r="M21" s="47">
        <f t="shared" si="1"/>
        <v>0.25</v>
      </c>
      <c r="N21" s="48">
        <f t="shared" si="2"/>
        <v>0.1</v>
      </c>
      <c r="O21" s="67" t="s">
        <v>45</v>
      </c>
      <c r="P21" s="31">
        <v>17600</v>
      </c>
      <c r="Q21" s="31">
        <v>0</v>
      </c>
      <c r="R21" s="31">
        <v>0</v>
      </c>
      <c r="S21" s="49">
        <f t="shared" si="3"/>
        <v>0</v>
      </c>
      <c r="T21" s="48" t="str">
        <f t="shared" si="4"/>
        <v xml:space="preserve"> -</v>
      </c>
    </row>
    <row r="22" spans="2:20" ht="45" x14ac:dyDescent="0.2">
      <c r="B22" s="78"/>
      <c r="C22" s="78"/>
      <c r="D22" s="75"/>
      <c r="E22" s="23">
        <v>43101</v>
      </c>
      <c r="F22" s="23">
        <v>43465</v>
      </c>
      <c r="G22" s="8" t="s">
        <v>37</v>
      </c>
      <c r="H22" s="24">
        <v>8</v>
      </c>
      <c r="I22" s="24" t="e">
        <f>+J22+(#REF!-#REF!)</f>
        <v>#REF!</v>
      </c>
      <c r="J22" s="24">
        <v>2</v>
      </c>
      <c r="K22" s="33">
        <v>0</v>
      </c>
      <c r="L22" s="42">
        <f t="shared" si="0"/>
        <v>0</v>
      </c>
      <c r="M22" s="43">
        <f t="shared" si="1"/>
        <v>0.25</v>
      </c>
      <c r="N22" s="44">
        <f t="shared" si="2"/>
        <v>0</v>
      </c>
      <c r="O22" s="65">
        <v>0</v>
      </c>
      <c r="P22" s="24">
        <v>20000</v>
      </c>
      <c r="Q22" s="24">
        <v>0</v>
      </c>
      <c r="R22" s="24">
        <v>0</v>
      </c>
      <c r="S22" s="45">
        <f t="shared" si="3"/>
        <v>0</v>
      </c>
      <c r="T22" s="44" t="str">
        <f t="shared" si="4"/>
        <v xml:space="preserve"> -</v>
      </c>
    </row>
    <row r="23" spans="2:20" ht="90.75" thickBot="1" x14ac:dyDescent="0.25">
      <c r="B23" s="79"/>
      <c r="C23" s="79"/>
      <c r="D23" s="76"/>
      <c r="E23" s="28">
        <v>43101</v>
      </c>
      <c r="F23" s="28">
        <v>43465</v>
      </c>
      <c r="G23" s="63" t="s">
        <v>38</v>
      </c>
      <c r="H23" s="29">
        <v>1</v>
      </c>
      <c r="I23" s="29">
        <f>+J23</f>
        <v>1</v>
      </c>
      <c r="J23" s="29">
        <v>1</v>
      </c>
      <c r="K23" s="73">
        <v>0.3</v>
      </c>
      <c r="L23" s="50">
        <f t="shared" si="0"/>
        <v>0.3</v>
      </c>
      <c r="M23" s="51">
        <f t="shared" si="1"/>
        <v>0.25</v>
      </c>
      <c r="N23" s="52">
        <f t="shared" si="2"/>
        <v>0.3</v>
      </c>
      <c r="O23" s="66" t="s">
        <v>45</v>
      </c>
      <c r="P23" s="29">
        <v>0</v>
      </c>
      <c r="Q23" s="29">
        <v>0</v>
      </c>
      <c r="R23" s="29">
        <v>0</v>
      </c>
      <c r="S23" s="53" t="str">
        <f t="shared" si="3"/>
        <v xml:space="preserve"> -</v>
      </c>
      <c r="T23" s="52" t="str">
        <f t="shared" si="4"/>
        <v xml:space="preserve"> -</v>
      </c>
    </row>
    <row r="24" spans="2:20" ht="21" customHeight="1" thickBot="1" x14ac:dyDescent="0.25">
      <c r="M24" s="17">
        <f>+AVERAGE(M12:M16,M18:M23)</f>
        <v>0.25</v>
      </c>
      <c r="N24" s="18">
        <f>+AVERAGE(N12:N16,N18:N23)</f>
        <v>0.35499999999999993</v>
      </c>
      <c r="O24" s="19"/>
      <c r="P24" s="20">
        <f>+SUM(P12:P16,P18:P23)</f>
        <v>226000</v>
      </c>
      <c r="Q24" s="21">
        <f>+SUM(Q12:Q16,Q18:Q23)</f>
        <v>98600</v>
      </c>
      <c r="R24" s="21">
        <f>+SUM(R12:R16,R18:R23)</f>
        <v>0</v>
      </c>
      <c r="S24" s="22">
        <f t="shared" si="3"/>
        <v>0.43628318584070797</v>
      </c>
      <c r="T24" s="18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2018-05-22T20:48:30Z</dcterms:modified>
</cp:coreProperties>
</file>