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310" windowHeight="7530"/>
  </bookViews>
  <sheets>
    <sheet name="2020" sheetId="7" r:id="rId1"/>
  </sheets>
  <externalReferences>
    <externalReference r:id="rId2"/>
    <externalReference r:id="rId3"/>
  </externalReferenc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8" i="7" l="1"/>
  <c r="J13" i="7" l="1"/>
  <c r="J14" i="7"/>
  <c r="J15" i="7"/>
  <c r="J12" i="7"/>
  <c r="O18" i="7" l="1"/>
  <c r="I12" i="7"/>
  <c r="K12" i="7" s="1"/>
  <c r="M12" i="7" s="1"/>
  <c r="I13" i="7"/>
  <c r="K13" i="7"/>
  <c r="M13" i="7" s="1"/>
  <c r="I14" i="7"/>
  <c r="I15" i="7"/>
  <c r="I17" i="7"/>
  <c r="M17" i="7"/>
  <c r="N14" i="7"/>
  <c r="N15" i="7"/>
  <c r="N17" i="7"/>
  <c r="N13" i="7"/>
  <c r="N12" i="7"/>
  <c r="H14" i="7"/>
  <c r="H15" i="7"/>
  <c r="H17" i="7"/>
  <c r="H13" i="7"/>
  <c r="H12" i="7"/>
  <c r="Q18" i="7"/>
  <c r="L12" i="7"/>
  <c r="L13" i="7"/>
  <c r="L14" i="7"/>
  <c r="L15" i="7"/>
  <c r="L17" i="7"/>
  <c r="S17" i="7"/>
  <c r="R17" i="7"/>
  <c r="S15" i="7"/>
  <c r="R15" i="7"/>
  <c r="S14" i="7"/>
  <c r="R14" i="7"/>
  <c r="S13" i="7"/>
  <c r="R13" i="7"/>
  <c r="S12" i="7"/>
  <c r="R12" i="7"/>
  <c r="K17" i="7"/>
  <c r="R18" i="7" l="1"/>
  <c r="L18" i="7"/>
  <c r="K14" i="7"/>
  <c r="M14" i="7" s="1"/>
  <c r="S18" i="7"/>
  <c r="K15" i="7" l="1"/>
  <c r="M15" i="7" s="1"/>
  <c r="M18" i="7" l="1"/>
</calcChain>
</file>

<file path=xl/sharedStrings.xml><?xml version="1.0" encoding="utf-8"?>
<sst xmlns="http://schemas.openxmlformats.org/spreadsheetml/2006/main" count="40" uniqueCount="40">
  <si>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</si>
  <si>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</si>
  <si>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</si>
  <si>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</si>
  <si>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</si>
  <si>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</si>
  <si>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</si>
  <si>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</si>
  <si>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</si>
  <si>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</si>
  <si>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</si>
  <si>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</si>
  <si>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</si>
  <si>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</si>
  <si>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</si>
  <si>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</si>
  <si>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</si>
  <si>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</si>
  <si>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</si>
  <si>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</si>
  <si>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</si>
  <si>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</si>
  <si>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</si>
  <si>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</si>
  <si>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</si>
  <si>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</si>
  <si>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DE VIVIENDA Y REFORMA URBANA DE BUCARAMANGA (INVISBU)</t>
  </si>
  <si>
    <t>Número de subsidios complementarios asignados a hogares en condición de vulnerabilidad con enfoque diferencial.</t>
  </si>
  <si>
    <t>Número de soluciones de vivienda entregadas con obras complementarias.</t>
  </si>
  <si>
    <t>Número de mejoramientos de vivienda realizados en zona urbana y rural.</t>
  </si>
  <si>
    <t>Número de familias atendidas y acompañadas en temas relacionados con vivienda de interés social.</t>
  </si>
  <si>
    <t>Porcentaje de avance en la formulación de la Operación Urbana Estratégica - OUE.</t>
  </si>
  <si>
    <t>PROYECCIÓN HABITACIONAL Y VIVIENDA</t>
  </si>
  <si>
    <t xml:space="preserve">MEJORAMIENTOS DE VIVIENDA Y ENTORNO BARRIAL  </t>
  </si>
  <si>
    <t xml:space="preserve">ACOMPAÑAMIENTO SOCIAL HABITACIONAL </t>
  </si>
  <si>
    <t>HABITABILIDAD</t>
  </si>
  <si>
    <t>1. BUCARAMANGA EQUITATIVA E INCLUYENTE: UNA CIUDAD DE BIENESTAR</t>
  </si>
  <si>
    <t>PLANEANDO CONSTRUIMOS CIUDAD Y TERRITORIO</t>
  </si>
  <si>
    <t>BUCARAMANGA, TERRITORIO ORDENADO</t>
  </si>
  <si>
    <t>4. BUCARAMANGA CIUDAD VITAL: LA VIDA ES SAGRADA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</si>
</sst>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164" fontId="3" fillId="0" borderId="13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38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3" fontId="5" fillId="2" borderId="0" xfId="0" applyNumberFormat="1" applyFont="1" applyFill="1" applyBorder="1" applyAlignment="1">
      <alignment horizontal="center" vertical="center"/>
    </xf>
    <xf numFmtId="9" fontId="8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9" fontId="5" fillId="2" borderId="17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7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42" xfId="0" applyNumberFormat="1" applyFont="1" applyBorder="1" applyAlignment="1">
      <alignment horizontal="center" vertical="center"/>
    </xf>
    <xf numFmtId="9" fontId="8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6" fillId="3" borderId="34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3" borderId="36" xfId="0" applyNumberFormat="1" applyFont="1" applyFill="1" applyBorder="1" applyAlignment="1">
      <alignment horizontal="center" vertical="center"/>
    </xf>
    <xf numFmtId="3" fontId="6" fillId="3" borderId="38" xfId="0" applyNumberFormat="1" applyFont="1" applyFill="1" applyBorder="1" applyAlignment="1">
      <alignment horizontal="center" vertical="center"/>
    </xf>
    <xf numFmtId="9" fontId="6" fillId="3" borderId="38" xfId="0" applyNumberFormat="1" applyFont="1" applyFill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</cellXfs>
  <cellStyles count="4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sfarizac\Documents\Alcald&#237;a\Planes%20Indicativos\2020%20-%202023\Plan%20Indicativo%202020%20-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%20O%20P%20I%20A%20S%20%202020\23%20sep%202020\14-sep-2020\0.%20PLANEACI&#211;N%20-%20PILAR\1.%20PLAN%20ACCI&#211;N%20ESTRATEGICO%20-%20PAE\PLAN%20DE%20ACCI&#211;N%20-%202020\12.%20COMITE%20INSTITUCIONAL%20-%20Cierre%20Dic%202020\PLAN%20DE%20ACCI&#211;N%20PDM%20-%20Cierre%20dic%202020%20v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ÍNEA 1"/>
      <sheetName val="LÍNEA 2"/>
      <sheetName val="LÍNEA 3"/>
      <sheetName val="LÍNEA 4"/>
      <sheetName val="LÍNEA 5"/>
      <sheetName val="RESUMEN"/>
    </sheetNames>
    <sheetDataSet>
      <sheetData sheetId="0">
        <row r="134">
          <cell r="P134" t="str">
            <v>23020102_x000D_23020105_x000D_23020106</v>
          </cell>
          <cell r="S134">
            <v>521</v>
          </cell>
          <cell r="T134">
            <v>25</v>
          </cell>
        </row>
        <row r="135">
          <cell r="P135" t="str">
            <v>23020101_x000D_23020102_x000D_23020103_x000D_23020104_x000D_23020107</v>
          </cell>
          <cell r="S135">
            <v>500</v>
          </cell>
          <cell r="T135">
            <v>40</v>
          </cell>
        </row>
        <row r="136">
          <cell r="P136" t="str">
            <v>23020101_x000D_23020102_x000D_23020107</v>
          </cell>
          <cell r="S136">
            <v>560</v>
          </cell>
          <cell r="T136">
            <v>135</v>
          </cell>
        </row>
        <row r="137">
          <cell r="P137" t="str">
            <v>23020101_x000D_23020102_x000D_23020107</v>
          </cell>
          <cell r="S137">
            <v>13500</v>
          </cell>
          <cell r="T137">
            <v>3000</v>
          </cell>
        </row>
      </sheetData>
      <sheetData sheetId="1"/>
      <sheetData sheetId="2"/>
      <sheetData sheetId="3">
        <row r="63">
          <cell r="P63" t="str">
            <v>23020102_x000D_23020106</v>
          </cell>
          <cell r="S63">
            <v>1</v>
          </cell>
          <cell r="T63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PLAN INDICATIVO 2020-2023"/>
      <sheetName val="SECOOP II VERSION 1"/>
      <sheetName val="2 VERSION II PAA   "/>
      <sheetName val="3 FUNCIONAMIENTO PRIMER SEMESTR"/>
      <sheetName val="3.1FUNCIONAMIENTO SEGUNDO SEMES"/>
      <sheetName val="5 BANCO PROYECTOS MGA"/>
      <sheetName val="POIA 2020"/>
      <sheetName val="6 CONTRATADO  PRIMER SEMESTRE  "/>
      <sheetName val="6.1 CONTRATADO SEGUNDO SEMESTRE"/>
      <sheetName val="7 ejecucion julio "/>
      <sheetName val="7,1 rp julio financiera "/>
      <sheetName val="7,1 rp julio "/>
      <sheetName val="INFORME DE EJECUCION AGOSTO "/>
      <sheetName val="7. rp agosto"/>
      <sheetName val="Informde ejecucion septiembre "/>
      <sheetName val="rp sepriembre "/>
      <sheetName val="7.1 EJE octubre "/>
      <sheetName val="7. rp de octubre "/>
      <sheetName val="rp noviembre "/>
      <sheetName val="rp cierre  Dic"/>
      <sheetName val="8.Desglose SSEPI "/>
      <sheetName val="9 PDM INVISBU 2020 - 2023"/>
      <sheetName val="Hoja1"/>
      <sheetName val="Hoja2"/>
      <sheetName val="Hacienda"/>
      <sheetName val="Rendición de cuentas alcaldia "/>
      <sheetName val="evidencias"/>
      <sheetName val=" CRONOGRAM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L9">
            <v>35</v>
          </cell>
        </row>
        <row r="10">
          <cell r="L10">
            <v>49</v>
          </cell>
        </row>
        <row r="11">
          <cell r="L11">
            <v>135</v>
          </cell>
        </row>
        <row r="12">
          <cell r="L12">
            <v>6411.75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98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2.125" style="1" customWidth="1"/>
    <col min="9" max="9" width="8.25" style="1" customWidth="1"/>
    <col min="10" max="10" width="9.625" style="1" customWidth="1"/>
    <col min="11" max="11" width="9.75" style="1" hidden="1" customWidth="1"/>
    <col min="12" max="12" width="10.75" style="1"/>
    <col min="13" max="13" width="13.125" style="1" customWidth="1"/>
    <col min="14" max="14" width="21.125" style="1" customWidth="1"/>
    <col min="15" max="17" width="23.625" style="1" customWidth="1"/>
    <col min="18" max="18" width="12.625" style="1" customWidth="1"/>
    <col min="19" max="19" width="20.5" style="1" customWidth="1"/>
    <col min="20" max="16384" width="10.75" style="1"/>
  </cols>
  <sheetData>
    <row r="2" spans="2:20" ht="20.100000000000001" customHeight="1" x14ac:dyDescent="0.2">
      <c r="B2" s="79" t="s">
        <v>16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2:20" ht="20.100000000000001" customHeight="1" x14ac:dyDescent="0.2">
      <c r="B3" s="79" t="s">
        <v>25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9"/>
    </row>
    <row r="4" spans="2:20" ht="20.100000000000001" customHeight="1" x14ac:dyDescent="0.2">
      <c r="B4" s="79" t="s">
        <v>26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 x14ac:dyDescent="0.25">
      <c r="B8" s="7">
        <v>2020</v>
      </c>
      <c r="C8" s="8">
        <v>44561</v>
      </c>
      <c r="D8" s="80" t="s">
        <v>3</v>
      </c>
      <c r="E8" s="81"/>
      <c r="F8" s="81"/>
      <c r="G8" s="81"/>
      <c r="H8" s="81"/>
      <c r="I8" s="81"/>
      <c r="J8" s="82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 x14ac:dyDescent="0.2">
      <c r="B9" s="83" t="s">
        <v>17</v>
      </c>
      <c r="C9" s="86" t="s">
        <v>18</v>
      </c>
      <c r="D9" s="88" t="s">
        <v>0</v>
      </c>
      <c r="E9" s="91" t="s">
        <v>4</v>
      </c>
      <c r="F9" s="91"/>
      <c r="G9" s="91" t="s">
        <v>5</v>
      </c>
      <c r="H9" s="91"/>
      <c r="I9" s="91"/>
      <c r="J9" s="93"/>
      <c r="K9" s="5"/>
      <c r="L9" s="88" t="s">
        <v>6</v>
      </c>
      <c r="M9" s="93"/>
      <c r="N9" s="103" t="s">
        <v>23</v>
      </c>
      <c r="O9" s="104"/>
      <c r="P9" s="104"/>
      <c r="Q9" s="104"/>
      <c r="R9" s="104"/>
      <c r="S9" s="105"/>
    </row>
    <row r="10" spans="2:20" ht="17.100000000000001" customHeight="1" x14ac:dyDescent="0.2">
      <c r="B10" s="84"/>
      <c r="C10" s="87"/>
      <c r="D10" s="89"/>
      <c r="E10" s="92"/>
      <c r="F10" s="92"/>
      <c r="G10" s="92" t="s">
        <v>7</v>
      </c>
      <c r="H10" s="96" t="s">
        <v>24</v>
      </c>
      <c r="I10" s="97" t="s">
        <v>1</v>
      </c>
      <c r="J10" s="94" t="s">
        <v>8</v>
      </c>
      <c r="K10" s="6"/>
      <c r="L10" s="99" t="s">
        <v>9</v>
      </c>
      <c r="M10" s="101" t="s">
        <v>10</v>
      </c>
      <c r="N10" s="106"/>
      <c r="O10" s="107"/>
      <c r="P10" s="107"/>
      <c r="Q10" s="107"/>
      <c r="R10" s="107"/>
      <c r="S10" s="108"/>
    </row>
    <row r="11" spans="2:20" ht="37.5" customHeight="1" thickBot="1" x14ac:dyDescent="0.25">
      <c r="B11" s="85"/>
      <c r="C11" s="87"/>
      <c r="D11" s="90"/>
      <c r="E11" s="17" t="s">
        <v>11</v>
      </c>
      <c r="F11" s="17" t="s">
        <v>12</v>
      </c>
      <c r="G11" s="96"/>
      <c r="H11" s="109"/>
      <c r="I11" s="98"/>
      <c r="J11" s="95"/>
      <c r="K11" s="18"/>
      <c r="L11" s="100"/>
      <c r="M11" s="102"/>
      <c r="N11" s="19" t="s">
        <v>22</v>
      </c>
      <c r="O11" s="20" t="s">
        <v>19</v>
      </c>
      <c r="P11" s="21" t="s">
        <v>20</v>
      </c>
      <c r="Q11" s="22" t="s">
        <v>21</v>
      </c>
      <c r="R11" s="22" t="s">
        <v>14</v>
      </c>
      <c r="S11" s="23" t="s">
        <v>15</v>
      </c>
    </row>
    <row r="12" spans="2:20" ht="45.75" thickBot="1" x14ac:dyDescent="0.25">
      <c r="B12" s="76" t="s">
        <v>36</v>
      </c>
      <c r="C12" s="76" t="s">
        <v>35</v>
      </c>
      <c r="D12" s="74" t="s">
        <v>32</v>
      </c>
      <c r="E12" s="24">
        <v>43831</v>
      </c>
      <c r="F12" s="24">
        <v>44196</v>
      </c>
      <c r="G12" s="14" t="s">
        <v>27</v>
      </c>
      <c r="H12" s="25">
        <f>'[1]LÍNEA 1'!S134</f>
        <v>521</v>
      </c>
      <c r="I12" s="25">
        <f>'[1]LÍNEA 1'!T134</f>
        <v>25</v>
      </c>
      <c r="J12" s="72">
        <f>'[2]9 PDM INVISBU 2020 - 2023'!L9</f>
        <v>35</v>
      </c>
      <c r="K12" s="51">
        <f>+J12/I12</f>
        <v>1.4</v>
      </c>
      <c r="L12" s="62">
        <f>DAYS360(E12,$C$8)/DAYS360(E12,F12)</f>
        <v>2</v>
      </c>
      <c r="M12" s="27">
        <f>IF(I12=0," -",IF(K12&gt;100%,100%,K12))</f>
        <v>1</v>
      </c>
      <c r="N12" s="55" t="str">
        <f>'[1]LÍNEA 1'!P134</f>
        <v>23020102_x000D_23020105_x000D_23020106</v>
      </c>
      <c r="O12" s="25">
        <v>538610.81171666668</v>
      </c>
      <c r="P12" s="25">
        <v>466994.68599999999</v>
      </c>
      <c r="Q12" s="25">
        <v>0</v>
      </c>
      <c r="R12" s="26">
        <f>IF(O12=0," -",P12/O12)</f>
        <v>0.86703548432603694</v>
      </c>
      <c r="S12" s="27" t="str">
        <f>IF(Q12=0," -",IF(P12=0,100%,Q12/P12))</f>
        <v xml:space="preserve"> -</v>
      </c>
    </row>
    <row r="13" spans="2:20" ht="45.75" thickBot="1" x14ac:dyDescent="0.25">
      <c r="B13" s="77"/>
      <c r="C13" s="77"/>
      <c r="D13" s="75"/>
      <c r="E13" s="41">
        <v>43831</v>
      </c>
      <c r="F13" s="41">
        <v>44196</v>
      </c>
      <c r="G13" s="15" t="s">
        <v>28</v>
      </c>
      <c r="H13" s="42">
        <f>'[1]LÍNEA 1'!S135</f>
        <v>500</v>
      </c>
      <c r="I13" s="42">
        <f>'[1]LÍNEA 1'!T135</f>
        <v>40</v>
      </c>
      <c r="J13" s="72">
        <f>'[2]9 PDM INVISBU 2020 - 2023'!L10</f>
        <v>49</v>
      </c>
      <c r="K13" s="52">
        <f>+J13/I13</f>
        <v>1.2250000000000001</v>
      </c>
      <c r="L13" s="63">
        <f>DAYS360(E13,$C$8)/DAYS360(E13,F13)</f>
        <v>2</v>
      </c>
      <c r="M13" s="44">
        <f>IF(I13=0," -",IF(K13&gt;100%,100%,K13))</f>
        <v>1</v>
      </c>
      <c r="N13" s="56" t="str">
        <f>'[1]LÍNEA 1'!P135</f>
        <v>23020101_x000D_23020102_x000D_23020103_x000D_23020104_x000D_23020107</v>
      </c>
      <c r="O13" s="25">
        <v>3389334.0085500004</v>
      </c>
      <c r="P13" s="25">
        <v>1339388.18487</v>
      </c>
      <c r="Q13" s="42">
        <v>0</v>
      </c>
      <c r="R13" s="43">
        <f>IF(O13=0," -",P13/O13)</f>
        <v>0.39517739517298478</v>
      </c>
      <c r="S13" s="44" t="str">
        <f>IF(Q13=0," -",IF(P13=0,100%,Q13/P13))</f>
        <v xml:space="preserve"> -</v>
      </c>
    </row>
    <row r="14" spans="2:20" ht="60.75" thickBot="1" x14ac:dyDescent="0.25">
      <c r="B14" s="77"/>
      <c r="C14" s="77"/>
      <c r="D14" s="59" t="s">
        <v>33</v>
      </c>
      <c r="E14" s="28">
        <v>43831</v>
      </c>
      <c r="F14" s="28">
        <v>44196</v>
      </c>
      <c r="G14" s="16" t="s">
        <v>29</v>
      </c>
      <c r="H14" s="30">
        <f>'[1]LÍNEA 1'!S136</f>
        <v>560</v>
      </c>
      <c r="I14" s="30">
        <f>'[1]LÍNEA 1'!T136</f>
        <v>135</v>
      </c>
      <c r="J14" s="72">
        <f>'[2]9 PDM INVISBU 2020 - 2023'!L11</f>
        <v>135</v>
      </c>
      <c r="K14" s="53">
        <f t="shared" ref="K14:K17" si="0">+J14/I14</f>
        <v>1</v>
      </c>
      <c r="L14" s="64">
        <f>DAYS360(E14,$C$8)/DAYS360(E14,F14)</f>
        <v>2</v>
      </c>
      <c r="M14" s="31">
        <f>IF(I14=0," -",IF(K14&gt;100%,100%,K14))</f>
        <v>1</v>
      </c>
      <c r="N14" s="57" t="str">
        <f>'[1]LÍNEA 1'!P136</f>
        <v>23020101_x000D_23020102_x000D_23020107</v>
      </c>
      <c r="O14" s="25">
        <v>1500000</v>
      </c>
      <c r="P14" s="25">
        <v>1500000</v>
      </c>
      <c r="Q14" s="30">
        <v>1500000</v>
      </c>
      <c r="R14" s="29">
        <f>IF(O14=0," -",P14/O14)</f>
        <v>1</v>
      </c>
      <c r="S14" s="31">
        <f>IF(Q14=0," -",IF(P14=0,100%,Q14/P14))</f>
        <v>1</v>
      </c>
    </row>
    <row r="15" spans="2:20" ht="45.75" thickBot="1" x14ac:dyDescent="0.25">
      <c r="B15" s="78"/>
      <c r="C15" s="78"/>
      <c r="D15" s="60" t="s">
        <v>34</v>
      </c>
      <c r="E15" s="45">
        <v>43831</v>
      </c>
      <c r="F15" s="45">
        <v>44196</v>
      </c>
      <c r="G15" s="46" t="s">
        <v>30</v>
      </c>
      <c r="H15" s="47">
        <f>'[1]LÍNEA 1'!S137</f>
        <v>13500</v>
      </c>
      <c r="I15" s="47">
        <f>'[1]LÍNEA 1'!T137</f>
        <v>3000</v>
      </c>
      <c r="J15" s="72">
        <f>'[2]9 PDM INVISBU 2020 - 2023'!L12</f>
        <v>6411.75</v>
      </c>
      <c r="K15" s="54">
        <f t="shared" si="0"/>
        <v>2.1372499999999999</v>
      </c>
      <c r="L15" s="65">
        <f>DAYS360(E15,$C$8)/DAYS360(E15,F15)</f>
        <v>2</v>
      </c>
      <c r="M15" s="49">
        <f>IF(I15=0," -",IF(K15&gt;100%,100%,K15))</f>
        <v>1</v>
      </c>
      <c r="N15" s="58" t="str">
        <f>'[1]LÍNEA 1'!P137</f>
        <v>23020101_x000D_23020102_x000D_23020107</v>
      </c>
      <c r="O15" s="25">
        <v>68544.503333333341</v>
      </c>
      <c r="P15" s="25">
        <v>64544.502</v>
      </c>
      <c r="Q15" s="47">
        <v>0</v>
      </c>
      <c r="R15" s="48">
        <f>IF(O15=0," -",P15/O15)</f>
        <v>0.94164373306665816</v>
      </c>
      <c r="S15" s="49" t="str">
        <f>IF(Q15=0," -",IF(P15=0,100%,Q15/P15))</f>
        <v xml:space="preserve"> -</v>
      </c>
    </row>
    <row r="16" spans="2:20" ht="12.95" customHeight="1" thickBot="1" x14ac:dyDescent="0.25">
      <c r="B16" s="32"/>
      <c r="C16" s="33"/>
      <c r="D16" s="33"/>
      <c r="E16" s="34"/>
      <c r="F16" s="34"/>
      <c r="G16" s="35"/>
      <c r="H16" s="36"/>
      <c r="I16" s="36"/>
      <c r="J16" s="36"/>
      <c r="K16" s="37"/>
      <c r="L16" s="38"/>
      <c r="M16" s="38"/>
      <c r="N16" s="39"/>
      <c r="O16" s="36"/>
      <c r="P16" s="36"/>
      <c r="Q16" s="36"/>
      <c r="R16" s="38"/>
      <c r="S16" s="40"/>
    </row>
    <row r="17" spans="2:21" ht="60.75" thickBot="1" x14ac:dyDescent="0.25">
      <c r="B17" s="61" t="s">
        <v>39</v>
      </c>
      <c r="C17" s="61" t="s">
        <v>38</v>
      </c>
      <c r="D17" s="59" t="s">
        <v>37</v>
      </c>
      <c r="E17" s="28">
        <v>43831</v>
      </c>
      <c r="F17" s="28">
        <v>44196</v>
      </c>
      <c r="G17" s="16" t="s">
        <v>31</v>
      </c>
      <c r="H17" s="29">
        <f>'[1]LÍNEA 4'!S63</f>
        <v>1</v>
      </c>
      <c r="I17" s="29">
        <f>'[1]LÍNEA 4'!T63</f>
        <v>0</v>
      </c>
      <c r="J17" s="50">
        <v>0</v>
      </c>
      <c r="K17" s="53" t="e">
        <f t="shared" si="0"/>
        <v>#DIV/0!</v>
      </c>
      <c r="L17" s="64">
        <f>DAYS360(E17,$C$8)/DAYS360(E17,F17)</f>
        <v>2</v>
      </c>
      <c r="M17" s="31" t="str">
        <f>IF(I17=0," -",IF(K17&gt;100%,100%,K17))</f>
        <v xml:space="preserve"> -</v>
      </c>
      <c r="N17" s="57" t="str">
        <f>'[1]LÍNEA 4'!$P$63</f>
        <v>23020102_x000D_23020106</v>
      </c>
      <c r="O17" s="30">
        <v>0</v>
      </c>
      <c r="P17" s="30">
        <v>0</v>
      </c>
      <c r="Q17" s="30">
        <v>0</v>
      </c>
      <c r="R17" s="29" t="str">
        <f>IF(O17=0," -",P17/O17)</f>
        <v xml:space="preserve"> -</v>
      </c>
      <c r="S17" s="31" t="str">
        <f>IF(Q17=0," -",IF(P17=0,100%,Q17/P17))</f>
        <v xml:space="preserve"> -</v>
      </c>
    </row>
    <row r="18" spans="2:21" ht="21" customHeight="1" thickBot="1" x14ac:dyDescent="0.25">
      <c r="E18" s="13"/>
      <c r="F18" s="13"/>
      <c r="H18" s="10"/>
      <c r="I18" s="10"/>
      <c r="J18" s="10"/>
      <c r="K18" s="11"/>
      <c r="L18" s="66">
        <f>+AVERAGE(L12:L15,L17)</f>
        <v>2</v>
      </c>
      <c r="M18" s="67">
        <f>+AVERAGE(M12:M15,M17)</f>
        <v>1</v>
      </c>
      <c r="N18" s="68"/>
      <c r="O18" s="69">
        <f>+SUM(O12:O15,O17)</f>
        <v>5496489.3235999998</v>
      </c>
      <c r="P18" s="70">
        <f>+SUM(P12:P15,P17)</f>
        <v>3370927.3728699996</v>
      </c>
      <c r="Q18" s="70">
        <f>+SUM(Q12:Q15,Q17)</f>
        <v>1500000</v>
      </c>
      <c r="R18" s="71">
        <f t="shared" ref="R18" si="1">IF(O18=0," -",P18/O18)</f>
        <v>0.61328735023579839</v>
      </c>
      <c r="S18" s="67">
        <f t="shared" ref="S18" si="2">IF(Q18=0," -",IF(P18=0,100%,Q18/P18))</f>
        <v>0.44498140543529524</v>
      </c>
    </row>
    <row r="19" spans="2:21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2"/>
      <c r="P19" s="12"/>
      <c r="Q19" s="12"/>
      <c r="R19" s="10"/>
      <c r="S19" s="11"/>
    </row>
    <row r="20" spans="2:21" x14ac:dyDescent="0.2">
      <c r="E20" s="13"/>
      <c r="F20" s="13"/>
      <c r="H20" s="10"/>
      <c r="I20" s="10"/>
      <c r="J20" s="10"/>
      <c r="K20" s="11"/>
      <c r="L20" s="73"/>
      <c r="O20" s="10"/>
      <c r="P20" s="10"/>
      <c r="Q20" s="10"/>
      <c r="R20" s="10"/>
      <c r="S20" s="10"/>
      <c r="T20" s="10"/>
      <c r="U20" s="10"/>
    </row>
    <row r="21" spans="2:21" x14ac:dyDescent="0.2">
      <c r="E21" s="13"/>
      <c r="F21" s="13"/>
      <c r="H21" s="10"/>
      <c r="I21" s="10"/>
      <c r="J21" s="10"/>
      <c r="K21" s="11"/>
      <c r="L21" s="11"/>
    </row>
    <row r="22" spans="2:21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2:21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2:21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2:21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2:21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21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21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21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21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21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21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</sheetData>
  <mergeCells count="20">
    <mergeCell ref="M10:M11"/>
    <mergeCell ref="N9:S10"/>
    <mergeCell ref="H10:H11"/>
    <mergeCell ref="B3:S3"/>
    <mergeCell ref="D12:D13"/>
    <mergeCell ref="C12:C15"/>
    <mergeCell ref="B12:B15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2021-01-29T20:06:39Z</dcterms:modified>
</cp:coreProperties>
</file>