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M14" i="7"/>
  <c r="M15" i="7"/>
  <c r="M16" i="7"/>
  <c r="M17" i="7"/>
  <c r="M18" i="7"/>
  <c r="M19" i="7"/>
  <c r="M20" i="7"/>
  <c r="K21" i="7"/>
  <c r="M21" i="7"/>
  <c r="K22" i="7"/>
  <c r="M22" i="7"/>
  <c r="K24" i="7"/>
  <c r="M24" i="7"/>
  <c r="K26" i="7"/>
  <c r="M26" i="7"/>
  <c r="K27" i="7"/>
  <c r="M27" i="7"/>
  <c r="K28" i="7"/>
  <c r="M28" i="7"/>
  <c r="K29" i="7"/>
  <c r="M29" i="7"/>
  <c r="K30" i="7"/>
  <c r="M30" i="7"/>
  <c r="K31" i="7"/>
  <c r="M31" i="7"/>
  <c r="K32" i="7"/>
  <c r="M32" i="7"/>
  <c r="K33" i="7"/>
  <c r="M33" i="7"/>
  <c r="M34" i="7"/>
  <c r="K35" i="7"/>
  <c r="M35" i="7"/>
  <c r="K36" i="7"/>
  <c r="M36" i="7"/>
  <c r="M37" i="7"/>
  <c r="M38" i="7"/>
  <c r="M39" i="7"/>
  <c r="K40" i="7"/>
  <c r="M40" i="7"/>
  <c r="K41" i="7"/>
  <c r="M41" i="7"/>
  <c r="M42" i="7"/>
  <c r="M44" i="7"/>
  <c r="K45" i="7"/>
  <c r="M45" i="7"/>
  <c r="K46" i="7"/>
  <c r="M46" i="7"/>
  <c r="K47" i="7"/>
  <c r="M47" i="7"/>
  <c r="K48" i="7"/>
  <c r="M48" i="7"/>
  <c r="K49" i="7"/>
  <c r="M49" i="7"/>
  <c r="K50" i="7"/>
  <c r="M50" i="7"/>
  <c r="K51" i="7"/>
  <c r="M51" i="7"/>
  <c r="K52" i="7"/>
  <c r="M52" i="7"/>
  <c r="K53" i="7"/>
  <c r="M53" i="7"/>
  <c r="K54" i="7"/>
  <c r="M54" i="7"/>
  <c r="M55" i="7"/>
  <c r="K56" i="7"/>
  <c r="M56" i="7"/>
  <c r="M57" i="7"/>
  <c r="K59" i="7"/>
  <c r="M59" i="7"/>
  <c r="Q60" i="7"/>
  <c r="P60" i="7"/>
  <c r="O60" i="7"/>
  <c r="M60" i="7"/>
  <c r="L12" i="7"/>
  <c r="L14" i="7"/>
  <c r="L15" i="7"/>
  <c r="L16" i="7"/>
  <c r="L17" i="7"/>
  <c r="L18" i="7"/>
  <c r="L19" i="7"/>
  <c r="L20" i="7"/>
  <c r="L21" i="7"/>
  <c r="L22" i="7"/>
  <c r="L24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9" i="7"/>
  <c r="L60" i="7"/>
  <c r="S60" i="7"/>
  <c r="R60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4" i="7"/>
  <c r="S24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4" i="7"/>
  <c r="S44" i="7"/>
  <c r="R45" i="7"/>
  <c r="S45" i="7"/>
  <c r="R46" i="7"/>
  <c r="S46" i="7"/>
  <c r="R47" i="7"/>
  <c r="S47" i="7"/>
  <c r="R48" i="7"/>
  <c r="S48" i="7"/>
  <c r="R49" i="7"/>
  <c r="S49" i="7"/>
  <c r="R50" i="7"/>
  <c r="S50" i="7"/>
  <c r="R51" i="7"/>
  <c r="S51" i="7"/>
  <c r="R52" i="7"/>
  <c r="S52" i="7"/>
  <c r="R53" i="7"/>
  <c r="S53" i="7"/>
  <c r="R54" i="7"/>
  <c r="S54" i="7"/>
  <c r="R55" i="7"/>
  <c r="S55" i="7"/>
  <c r="R56" i="7"/>
  <c r="S56" i="7"/>
  <c r="R57" i="7"/>
  <c r="S57" i="7"/>
  <c r="R59" i="7"/>
  <c r="S59" i="7"/>
  <c r="K16" i="7"/>
  <c r="K17" i="7"/>
  <c r="K18" i="7"/>
  <c r="K19" i="7"/>
  <c r="K20" i="7"/>
  <c r="K34" i="7"/>
  <c r="K37" i="7"/>
  <c r="K38" i="7"/>
  <c r="K39" i="7"/>
  <c r="K42" i="7"/>
  <c r="K44" i="7"/>
  <c r="K55" i="7"/>
  <c r="K57" i="7"/>
  <c r="S15" i="7"/>
  <c r="R15" i="7"/>
  <c r="S14" i="7"/>
  <c r="R14" i="7"/>
  <c r="S12" i="7"/>
  <c r="R12" i="7"/>
  <c r="K15" i="7"/>
  <c r="K14" i="7"/>
</calcChain>
</file>

<file path=xl/sharedStrings.xml><?xml version="1.0" encoding="utf-8"?>
<sst xmlns="http://schemas.openxmlformats.org/spreadsheetml/2006/main" count="96" uniqueCount="95">
  <si>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</si>
  <si>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</si>
  <si>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</si>
  <si>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</si>
  <si>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</si>
  <si>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</si>
  <si>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</si>
  <si>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</si>
  <si>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</si>
  <si>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</si>
  <si>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</si>
  <si>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</si>
  <si>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</si>
  <si>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</si>
  <si>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</si>
  <si>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</si>
  <si>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</si>
  <si>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</si>
  <si>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</si>
  <si>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</si>
  <si>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</si>
  <si>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</si>
  <si>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</si>
  <si>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</si>
  <si>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</si>
  <si>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</si>
  <si>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DEL INTERIOR</t>
  </si>
  <si>
    <t>Número de estrategias formuladas e implementadas para brindar asistencia social a la población afectada por las diferentes emergencias y particularmente COVID-19.</t>
  </si>
  <si>
    <t>ACELERADORES DE DESARROLLO SOCIAL</t>
  </si>
  <si>
    <t>CAPACIDADES Y OPORTUNIDADES PARA SUPERAR BRECHAS SOCIALES</t>
  </si>
  <si>
    <t>1. BUCARAMANGA EQUITATIVA E INCLUYENTE: UNA CIUDAD DE BIENESTAR</t>
  </si>
  <si>
    <t>Número de Planes Municipales de Gestión de Riesgo y su Adaptación al Cambio Político y Políticas Públicas de de Gestión de Riesgo y Adaptación al Cambio Climático actualizados e implementados.</t>
  </si>
  <si>
    <t>Número de estudios en áreas o zonas con situaciones de riesgo realizados.</t>
  </si>
  <si>
    <t>Número de Sistemas de Alertas Tempranas e Innovación adquiridos para la gestión del riesgo.</t>
  </si>
  <si>
    <t>Número de estrategias de respuesta a emergencia - EMRE que contenga el protocolo de atención de emergencias por calidad del aire formuladas e implementadas.</t>
  </si>
  <si>
    <t>Número instancias sociales fortalecidas del Sistema Municipal de Gestión de Riesgo.</t>
  </si>
  <si>
    <t>Número de zonas de riesgo de desastre intervenidas estratégicamente.</t>
  </si>
  <si>
    <t>Número de inventarios municipales de asentamientos humanos localizados en zonas de alto riesgo no mitigable realizados.</t>
  </si>
  <si>
    <t>Porcentaje de familias atendidas en emergencias naturales y antrópicas.</t>
  </si>
  <si>
    <t>Porcentaje de emergencias y desastres ocurridas en el municipio atendidas integralmente.</t>
  </si>
  <si>
    <t xml:space="preserve">CONOCIMIENTO DEL RIESGO Y ADAPTACIÓN AL CAMBIO CLIMÁTICO </t>
  </si>
  <si>
    <t>REDUCCIÓN, MITIGACIÓN DEL RIESGO Y ADAPTACIÓN AL CAMBIO CLIMÁTICO</t>
  </si>
  <si>
    <t>MANEJO DEL RIESGO Y ADAPTACIÓN AL CAMBIO CLIMÁTICO</t>
  </si>
  <si>
    <t>BUCARAMANGA GESTIONA EL RIESGO DE DESASTRE Y SE ADAPTA AL PROCESO DE CAMBIO CLIMÁTICO</t>
  </si>
  <si>
    <t>2. BUCARAMANGA SOSTENIBLE: UNA REGIÓN CON FUTURO</t>
  </si>
  <si>
    <t>Número de plazas de mercado administradas por el Municipio mantenidas.</t>
  </si>
  <si>
    <t>Número de programas de gestores de convivencia formulados e implementados.</t>
  </si>
  <si>
    <t>Número de estrategias formuladas e implementadas orientadas a erradicar la violencia y fortalecer la protección en niños, niñas y adolescentes, mujeres, líderes sociales y personas mayores en entornos de violencia.</t>
  </si>
  <si>
    <t>Número de hogares de paso para las niñas y niños en riesgo y/o vulnerabilidad mantenidos.</t>
  </si>
  <si>
    <t>Número de Programas de Tolerancia en Movimiento mantenidos con el objetivo de fortalecer la convivencia y seguridad ciudadana.</t>
  </si>
  <si>
    <t>Número de puntos críticos de criminalidad intervenidos con acciones integrales.</t>
  </si>
  <si>
    <t>Número de Planes Integral de Seguridad y Convivencia Ciudadana (PISCC) formulados e implementados en conjunto con las entidades pertinentes.</t>
  </si>
  <si>
    <t>Porcentaje de herramientas de innovación, ciencia y tecnología adquiridas aprobadas a los organismos de orden público en marco de una ciudad inteligente.</t>
  </si>
  <si>
    <t>Número de Circuitos Cerrados de Televisión en funcionamiento.</t>
  </si>
  <si>
    <t>Número de planes de acción formulados e implementados para la habilitación  del Centro de Traslado por Protección - CTP en cumplimiento por el Código Nacional de Seguridad y Convicencia Ciudadana.</t>
  </si>
  <si>
    <t xml:space="preserve">Número de estrategias formuladas e implementadas de promoción y efectividad del Código Nacional de Seguridad y Convivencia Ciudadana. </t>
  </si>
  <si>
    <t>Número de estrategias formuladas e implementadas para mejorar la prestación del servicio de las inspecciones de policía y el seguimiento a los procesos policivos.</t>
  </si>
  <si>
    <t>Número de observatorios de convivencia y seguridad ciudadana creados y mantenidos.</t>
  </si>
  <si>
    <t>Número de protocolos desarrollados e implementados para la coordinación de acciones de respeto y garantía a la protesta pacífica.</t>
  </si>
  <si>
    <t>Número de estrategias de diagnóstico y abordaje de las conflictividades sociales formuladas e implementadas.</t>
  </si>
  <si>
    <t>Número de casas de justicia mantenidas como espacio de atención y descongestión de los servicios de justicia garantizando la asesoría de las personas que solicitan el servicio.</t>
  </si>
  <si>
    <t>Número de comisarías de familia mantenidas con la prestación integral del servicio para prevenir la violencia intrafamiliar.</t>
  </si>
  <si>
    <t>Número de estrategias de  promoción comunitaria de los mecanismos alternativos de solución de conflictos y de aplicación de la justicia restaurativa formuladas e implementadas.</t>
  </si>
  <si>
    <t xml:space="preserve">Número de planes de acción formulados e implementados concon la Agencia para la Reincorporación y la Normalización - ARN. </t>
  </si>
  <si>
    <t>Porcentaje de población adolescente en conflicto con la ley penal mantenidos con atención integal.</t>
  </si>
  <si>
    <t>Número de iniciativas desarrolladas para la prevención de la trata de personas y explotación sexual comercial en niñas, niños y adolescentes.</t>
  </si>
  <si>
    <t>Número de Planes de Acción Territorial formulados e implementados.</t>
  </si>
  <si>
    <t>Número de Planes Integrales de prevención de violaciones a derechos humanos e infracciones al derecho internacional humanitario formulados e implementados.</t>
  </si>
  <si>
    <t>Porcentaje de población víctima del conflicto interno armado que cumpla con los requisitos de ley con ayuda humanitaria de emergencia y en transición .</t>
  </si>
  <si>
    <t>Porcentaje de población víctima del conflicto que cumpla con los requisitos de ley con asistencia funeraria.</t>
  </si>
  <si>
    <t>Porcentaje de solicitudes que cumplan con los requisitos de ley con medidas de protección mantenidas para prevenir riesgos y proteger a víctimas del conflicto interno armado.</t>
  </si>
  <si>
    <t>Número de Centros de Atención Integral para las Víctimas del conflicto interno mantenidos.</t>
  </si>
  <si>
    <t>Porcentaje de espacios de participación de las víctimas del conflicto establecidos por la ley en la implementación de la política pública de víctimas mantenidos.</t>
  </si>
  <si>
    <t>Número de iniciativas realizadas encaminadas a generar garantías de no repetición, memoria histórica y medidas de satisfacción a víctimas del conflicto interno armado.</t>
  </si>
  <si>
    <t>Número de planes de acción formulados e implementados con el Instituto Nacional Penitenciario y Carcelario - INPEC para construir la red de apoyo intersectorial de la casa de libertad.</t>
  </si>
  <si>
    <t>Número de jornadas desarrolladas tendientes a garantizar los derechos humanos para la población carcelaria.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</si>
  <si>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</si>
  <si>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EQUIPAMIENTO COMUNITARIO</t>
  </si>
  <si>
    <t>ESPACIO PÚBLICO VITAL</t>
  </si>
  <si>
    <t>BUCARAMANGA SEGURA</t>
  </si>
  <si>
    <t>PREVENCIÓN DEL DELITO</t>
  </si>
  <si>
    <t>FORTALECIMIENTO INSTITUCIONAL A LOS ORGANISMOS DE SEGURIDAD</t>
  </si>
  <si>
    <t>PROMOCIÓN DE LA SEGURIDAD CIUDADANA, EL ORDEN PÚBLICO Y LA CONVIVENCIA</t>
  </si>
  <si>
    <t>PROMOCIÓN DE LOS MÉTODOS DE RESOLUCIÓN DE CONFLICTOS, ACCESO A LA JUSTICIA Y APLICACIÓN DE LA JUSTICIA RESTAURATIVA</t>
  </si>
  <si>
    <t>TRANSFORMADO VIDAS</t>
  </si>
  <si>
    <t>ATENCIÓN A VÍCTIMAS DEL CONFLICTO ARMADO</t>
  </si>
  <si>
    <t>SISTEMA PENITENCIARIO CARCELARIO EN EL MARCO DE LOS DERECHOS HUMANOS</t>
  </si>
  <si>
    <t>ASUNTOS RELIGIOSOS</t>
  </si>
  <si>
    <t>EN BUCARAMANGA CONSTRUIMOS UN TERRITORIO DE PAZ</t>
  </si>
  <si>
    <t>4. BUCARAMANGA CIUDAD VITAL: LA VIDA ES SAGRADA</t>
  </si>
  <si>
    <t>Porcentaje de programas que desarrolla la Administración Central mantenidos.</t>
  </si>
  <si>
    <t>GOBIERNO FORTALECIDO PARA SER Y HACER</t>
  </si>
  <si>
    <t>ADMINISTRACIÓN PÚBLICA MODERNA E INNOVADORA</t>
  </si>
  <si>
    <t>5. BUCARAMANGA TERRITORIO LIBRE DE CORRUPCIÓN: INSTITUCIONES SÓLIDAS Y CONFIABLES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</si>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</sst>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3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7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52" xfId="0" applyFont="1" applyFill="1" applyBorder="1" applyAlignment="1">
      <alignment horizontal="justify" vertical="center" wrapText="1"/>
    </xf>
    <xf numFmtId="0" fontId="7" fillId="0" borderId="5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9" fontId="5" fillId="0" borderId="5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164" fontId="5" fillId="2" borderId="45" xfId="0" applyNumberFormat="1" applyFont="1" applyFill="1" applyBorder="1" applyAlignment="1">
      <alignment horizontal="center" vertical="center"/>
    </xf>
    <xf numFmtId="0" fontId="5" fillId="2" borderId="45" xfId="0" applyFont="1" applyFill="1" applyBorder="1"/>
    <xf numFmtId="3" fontId="5" fillId="2" borderId="45" xfId="0" applyNumberFormat="1" applyFont="1" applyFill="1" applyBorder="1" applyAlignment="1">
      <alignment horizontal="center" vertical="center"/>
    </xf>
    <xf numFmtId="9" fontId="8" fillId="2" borderId="45" xfId="0" applyNumberFormat="1" applyFont="1" applyFill="1" applyBorder="1" applyAlignment="1">
      <alignment horizontal="center" vertical="center"/>
    </xf>
    <xf numFmtId="9" fontId="5" fillId="2" borderId="45" xfId="0" applyNumberFormat="1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9" fontId="5" fillId="2" borderId="46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3" fontId="5" fillId="0" borderId="19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9" fontId="5" fillId="0" borderId="56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8" fillId="0" borderId="60" xfId="0" applyNumberFormat="1" applyFont="1" applyBorder="1" applyAlignment="1">
      <alignment horizontal="center" vertical="center"/>
    </xf>
    <xf numFmtId="9" fontId="8" fillId="0" borderId="61" xfId="0" applyNumberFormat="1" applyFont="1" applyBorder="1" applyAlignment="1">
      <alignment horizontal="center" vertical="center"/>
    </xf>
    <xf numFmtId="9" fontId="8" fillId="0" borderId="6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4" borderId="44" xfId="0" applyNumberFormat="1" applyFont="1" applyFill="1" applyBorder="1" applyAlignment="1">
      <alignment horizontal="center" vertical="center"/>
    </xf>
    <xf numFmtId="9" fontId="6" fillId="4" borderId="51" xfId="0" applyNumberFormat="1" applyFont="1" applyFill="1" applyBorder="1" applyAlignment="1">
      <alignment horizontal="center" vertical="center"/>
    </xf>
    <xf numFmtId="0" fontId="5" fillId="0" borderId="36" xfId="0" quotePrefix="1" applyFont="1" applyFill="1" applyBorder="1"/>
    <xf numFmtId="3" fontId="6" fillId="4" borderId="48" xfId="0" applyNumberFormat="1" applyFont="1" applyFill="1" applyBorder="1" applyAlignment="1">
      <alignment horizontal="center" vertical="center"/>
    </xf>
    <xf numFmtId="3" fontId="6" fillId="4" borderId="50" xfId="0" applyNumberFormat="1" applyFont="1" applyFill="1" applyBorder="1" applyAlignment="1">
      <alignment horizontal="center" vertical="center"/>
    </xf>
    <xf numFmtId="9" fontId="6" fillId="4" borderId="50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9" fontId="5" fillId="0" borderId="57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9" fontId="8" fillId="0" borderId="63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justify" vertical="center" wrapText="1"/>
    </xf>
    <xf numFmtId="9" fontId="5" fillId="0" borderId="34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9" fontId="8" fillId="0" borderId="64" xfId="0" applyNumberFormat="1" applyFont="1" applyBorder="1" applyAlignment="1">
      <alignment horizontal="center" vertical="center"/>
    </xf>
    <xf numFmtId="9" fontId="5" fillId="0" borderId="65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3" fontId="5" fillId="3" borderId="22" xfId="0" applyNumberFormat="1" applyFont="1" applyFill="1" applyBorder="1" applyAlignment="1">
      <alignment horizontal="center" vertical="center"/>
    </xf>
    <xf numFmtId="9" fontId="8" fillId="3" borderId="22" xfId="0" applyNumberFormat="1" applyFont="1" applyFill="1" applyBorder="1" applyAlignment="1">
      <alignment horizontal="center" vertical="center"/>
    </xf>
    <xf numFmtId="9" fontId="5" fillId="3" borderId="22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9" fontId="5" fillId="3" borderId="12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/>
    </xf>
    <xf numFmtId="165" fontId="5" fillId="0" borderId="37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138" t="s">
        <v>16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2:20" ht="20.100000000000001" customHeight="1" x14ac:dyDescent="0.2">
      <c r="B3" s="138" t="s">
        <v>25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9"/>
    </row>
    <row r="4" spans="2:20" ht="20.100000000000001" customHeight="1" x14ac:dyDescent="0.2">
      <c r="B4" s="138" t="s">
        <v>26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139" t="s">
        <v>3</v>
      </c>
      <c r="E8" s="140"/>
      <c r="F8" s="140"/>
      <c r="G8" s="140"/>
      <c r="H8" s="140"/>
      <c r="I8" s="140"/>
      <c r="J8" s="141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42" t="s">
        <v>17</v>
      </c>
      <c r="C9" s="145" t="s">
        <v>18</v>
      </c>
      <c r="D9" s="147" t="s">
        <v>0</v>
      </c>
      <c r="E9" s="150" t="s">
        <v>4</v>
      </c>
      <c r="F9" s="150"/>
      <c r="G9" s="150" t="s">
        <v>5</v>
      </c>
      <c r="H9" s="150"/>
      <c r="I9" s="150"/>
      <c r="J9" s="152"/>
      <c r="K9" s="5"/>
      <c r="L9" s="147" t="s">
        <v>6</v>
      </c>
      <c r="M9" s="152"/>
      <c r="N9" s="161" t="s">
        <v>23</v>
      </c>
      <c r="O9" s="162"/>
      <c r="P9" s="162"/>
      <c r="Q9" s="162"/>
      <c r="R9" s="162"/>
      <c r="S9" s="163"/>
    </row>
    <row r="10" spans="2:20" ht="17.100000000000001" customHeight="1" x14ac:dyDescent="0.2">
      <c r="B10" s="143"/>
      <c r="C10" s="146"/>
      <c r="D10" s="148"/>
      <c r="E10" s="151"/>
      <c r="F10" s="151"/>
      <c r="G10" s="151" t="s">
        <v>7</v>
      </c>
      <c r="H10" s="135" t="s">
        <v>24</v>
      </c>
      <c r="I10" s="155" t="s">
        <v>1</v>
      </c>
      <c r="J10" s="153" t="s">
        <v>8</v>
      </c>
      <c r="K10" s="6"/>
      <c r="L10" s="157" t="s">
        <v>9</v>
      </c>
      <c r="M10" s="159" t="s">
        <v>10</v>
      </c>
      <c r="N10" s="164"/>
      <c r="O10" s="165"/>
      <c r="P10" s="165"/>
      <c r="Q10" s="165"/>
      <c r="R10" s="165"/>
      <c r="S10" s="166"/>
    </row>
    <row r="11" spans="2:20" ht="37.5" customHeight="1" thickBot="1" x14ac:dyDescent="0.25">
      <c r="B11" s="144"/>
      <c r="C11" s="146"/>
      <c r="D11" s="149"/>
      <c r="E11" s="20" t="s">
        <v>11</v>
      </c>
      <c r="F11" s="20" t="s">
        <v>12</v>
      </c>
      <c r="G11" s="135"/>
      <c r="H11" s="136"/>
      <c r="I11" s="156"/>
      <c r="J11" s="154"/>
      <c r="K11" s="21"/>
      <c r="L11" s="158"/>
      <c r="M11" s="160"/>
      <c r="N11" s="22" t="s">
        <v>22</v>
      </c>
      <c r="O11" s="23" t="s">
        <v>19</v>
      </c>
      <c r="P11" s="24" t="s">
        <v>20</v>
      </c>
      <c r="Q11" s="25" t="s">
        <v>21</v>
      </c>
      <c r="R11" s="25" t="s">
        <v>14</v>
      </c>
      <c r="S11" s="26" t="s">
        <v>15</v>
      </c>
    </row>
    <row r="12" spans="2:20" ht="75.75" thickBot="1" x14ac:dyDescent="0.25">
      <c r="B12" s="99" t="s">
        <v>30</v>
      </c>
      <c r="C12" s="99" t="s">
        <v>29</v>
      </c>
      <c r="D12" s="97" t="s">
        <v>28</v>
      </c>
      <c r="E12" s="30">
        <v>43831</v>
      </c>
      <c r="F12" s="30">
        <v>44196</v>
      </c>
      <c r="G12" s="19" t="s">
        <v>27</v>
      </c>
      <c r="H12" s="31">
        <v>1</v>
      </c>
      <c r="I12" s="31">
        <v>1</v>
      </c>
      <c r="J12" s="64">
        <v>1</v>
      </c>
      <c r="K12" s="78">
        <f>+J12/I12</f>
        <v>1</v>
      </c>
      <c r="L12" s="79">
        <f>DAYS360(E12,$C$8)/DAYS360(E12,F12)</f>
        <v>0.74722222222222223</v>
      </c>
      <c r="M12" s="33">
        <f>IF(I12=0," -",IF(K12&gt;100%,100%,K12))</f>
        <v>1</v>
      </c>
      <c r="N12" s="71" t="s">
        <v>94</v>
      </c>
      <c r="O12" s="31">
        <v>619960</v>
      </c>
      <c r="P12" s="31">
        <v>409991</v>
      </c>
      <c r="Q12" s="31">
        <v>0</v>
      </c>
      <c r="R12" s="32">
        <f>IF(O12=0," -",P12/O12)</f>
        <v>0.66131847215949413</v>
      </c>
      <c r="S12" s="33" t="str">
        <f>IF(Q12=0," -",IF(P12=0,100%,Q12/P12))</f>
        <v xml:space="preserve"> -</v>
      </c>
    </row>
    <row r="13" spans="2:20" ht="12.95" customHeight="1" thickBot="1" x14ac:dyDescent="0.25">
      <c r="B13" s="92"/>
      <c r="C13" s="93"/>
      <c r="D13" s="43"/>
      <c r="E13" s="44"/>
      <c r="F13" s="44"/>
      <c r="G13" s="45"/>
      <c r="H13" s="46"/>
      <c r="I13" s="46"/>
      <c r="J13" s="46"/>
      <c r="K13" s="47"/>
      <c r="L13" s="48"/>
      <c r="M13" s="48"/>
      <c r="N13" s="49"/>
      <c r="O13" s="46"/>
      <c r="P13" s="46"/>
      <c r="Q13" s="46"/>
      <c r="R13" s="48"/>
      <c r="S13" s="50"/>
    </row>
    <row r="14" spans="2:20" ht="90" x14ac:dyDescent="0.2">
      <c r="B14" s="126" t="s">
        <v>44</v>
      </c>
      <c r="C14" s="126" t="s">
        <v>43</v>
      </c>
      <c r="D14" s="137" t="s">
        <v>40</v>
      </c>
      <c r="E14" s="34">
        <v>43831</v>
      </c>
      <c r="F14" s="34">
        <v>44196</v>
      </c>
      <c r="G14" s="15" t="s">
        <v>31</v>
      </c>
      <c r="H14" s="35">
        <v>2</v>
      </c>
      <c r="I14" s="35">
        <v>0</v>
      </c>
      <c r="J14" s="124">
        <v>0.2</v>
      </c>
      <c r="K14" s="80" t="e">
        <f>+J14/I14</f>
        <v>#DIV/0!</v>
      </c>
      <c r="L14" s="83">
        <f t="shared" ref="L14:L15" si="0">DAYS360(E14,$C$8)/DAYS360(E14,F14)</f>
        <v>0.74722222222222223</v>
      </c>
      <c r="M14" s="37" t="str">
        <f t="shared" ref="M14:M15" si="1">IF(I14=0," -",IF(K14&gt;100%,100%,K14))</f>
        <v xml:space="preserve"> -</v>
      </c>
      <c r="N14" s="72">
        <v>0</v>
      </c>
      <c r="O14" s="35">
        <v>64296</v>
      </c>
      <c r="P14" s="35">
        <v>16000</v>
      </c>
      <c r="Q14" s="35">
        <v>0</v>
      </c>
      <c r="R14" s="36">
        <f t="shared" ref="R14:R15" si="2">IF(O14=0," -",P14/O14)</f>
        <v>0.24884907303720294</v>
      </c>
      <c r="S14" s="37" t="str">
        <f t="shared" ref="S14:S15" si="3">IF(Q14=0," -",IF(P14=0,100%,Q14/P14))</f>
        <v xml:space="preserve"> -</v>
      </c>
    </row>
    <row r="15" spans="2:20" ht="30" x14ac:dyDescent="0.2">
      <c r="B15" s="127"/>
      <c r="C15" s="127"/>
      <c r="D15" s="130"/>
      <c r="E15" s="27">
        <v>43831</v>
      </c>
      <c r="F15" s="27">
        <v>44196</v>
      </c>
      <c r="G15" s="16" t="s">
        <v>32</v>
      </c>
      <c r="H15" s="28">
        <v>9</v>
      </c>
      <c r="I15" s="28">
        <v>0</v>
      </c>
      <c r="J15" s="66">
        <v>0</v>
      </c>
      <c r="K15" s="81" t="e">
        <f>+J15/I15</f>
        <v>#DIV/0!</v>
      </c>
      <c r="L15" s="84">
        <f t="shared" si="0"/>
        <v>0.74722222222222223</v>
      </c>
      <c r="M15" s="38" t="str">
        <f t="shared" si="1"/>
        <v xml:space="preserve"> -</v>
      </c>
      <c r="N15" s="73">
        <v>0</v>
      </c>
      <c r="O15" s="28">
        <v>0</v>
      </c>
      <c r="P15" s="28">
        <v>0</v>
      </c>
      <c r="Q15" s="28">
        <v>0</v>
      </c>
      <c r="R15" s="29" t="str">
        <f t="shared" si="2"/>
        <v xml:space="preserve"> -</v>
      </c>
      <c r="S15" s="38" t="str">
        <f t="shared" si="3"/>
        <v xml:space="preserve"> -</v>
      </c>
    </row>
    <row r="16" spans="2:20" ht="45.75" thickBot="1" x14ac:dyDescent="0.25">
      <c r="B16" s="127"/>
      <c r="C16" s="127"/>
      <c r="D16" s="131"/>
      <c r="E16" s="51">
        <v>43831</v>
      </c>
      <c r="F16" s="51">
        <v>44196</v>
      </c>
      <c r="G16" s="17" t="s">
        <v>33</v>
      </c>
      <c r="H16" s="52">
        <v>5</v>
      </c>
      <c r="I16" s="52">
        <v>0</v>
      </c>
      <c r="J16" s="70">
        <v>0</v>
      </c>
      <c r="K16" s="100" t="e">
        <f t="shared" ref="K16:K59" si="4">+J16/I16</f>
        <v>#DIV/0!</v>
      </c>
      <c r="L16" s="101">
        <f t="shared" ref="L16:L59" si="5">DAYS360(E16,$C$8)/DAYS360(E16,F16)</f>
        <v>0.74722222222222223</v>
      </c>
      <c r="M16" s="54" t="str">
        <f t="shared" ref="M16:M59" si="6">IF(I16=0," -",IF(K16&gt;100%,100%,K16))</f>
        <v xml:space="preserve"> -</v>
      </c>
      <c r="N16" s="77">
        <v>0</v>
      </c>
      <c r="O16" s="52">
        <v>0</v>
      </c>
      <c r="P16" s="52">
        <v>0</v>
      </c>
      <c r="Q16" s="52">
        <v>0</v>
      </c>
      <c r="R16" s="53" t="str">
        <f t="shared" ref="R16:R60" si="7">IF(O16=0," -",P16/O16)</f>
        <v xml:space="preserve"> -</v>
      </c>
      <c r="S16" s="54" t="str">
        <f t="shared" ref="S16:S60" si="8">IF(Q16=0," -",IF(P16=0,100%,Q16/P16))</f>
        <v xml:space="preserve"> -</v>
      </c>
    </row>
    <row r="17" spans="2:19" ht="75" x14ac:dyDescent="0.2">
      <c r="B17" s="127"/>
      <c r="C17" s="127"/>
      <c r="D17" s="132" t="s">
        <v>41</v>
      </c>
      <c r="E17" s="34">
        <v>43831</v>
      </c>
      <c r="F17" s="34">
        <v>44196</v>
      </c>
      <c r="G17" s="15" t="s">
        <v>34</v>
      </c>
      <c r="H17" s="35">
        <v>1</v>
      </c>
      <c r="I17" s="35">
        <v>0</v>
      </c>
      <c r="J17" s="65">
        <v>0</v>
      </c>
      <c r="K17" s="80" t="e">
        <f t="shared" si="4"/>
        <v>#DIV/0!</v>
      </c>
      <c r="L17" s="83">
        <f t="shared" si="5"/>
        <v>0.74722222222222223</v>
      </c>
      <c r="M17" s="37" t="str">
        <f t="shared" si="6"/>
        <v xml:space="preserve"> -</v>
      </c>
      <c r="N17" s="72">
        <v>0</v>
      </c>
      <c r="O17" s="35">
        <v>0</v>
      </c>
      <c r="P17" s="35">
        <v>0</v>
      </c>
      <c r="Q17" s="35">
        <v>0</v>
      </c>
      <c r="R17" s="36" t="str">
        <f t="shared" si="7"/>
        <v xml:space="preserve"> -</v>
      </c>
      <c r="S17" s="37" t="str">
        <f t="shared" si="8"/>
        <v xml:space="preserve"> -</v>
      </c>
    </row>
    <row r="18" spans="2:19" ht="45" x14ac:dyDescent="0.2">
      <c r="B18" s="127"/>
      <c r="C18" s="127"/>
      <c r="D18" s="134"/>
      <c r="E18" s="27">
        <v>43831</v>
      </c>
      <c r="F18" s="27">
        <v>44196</v>
      </c>
      <c r="G18" s="16" t="s">
        <v>35</v>
      </c>
      <c r="H18" s="28">
        <v>30</v>
      </c>
      <c r="I18" s="28">
        <v>0</v>
      </c>
      <c r="J18" s="66">
        <v>0</v>
      </c>
      <c r="K18" s="81" t="e">
        <f t="shared" si="4"/>
        <v>#DIV/0!</v>
      </c>
      <c r="L18" s="84">
        <f t="shared" si="5"/>
        <v>0.74722222222222223</v>
      </c>
      <c r="M18" s="38" t="str">
        <f t="shared" si="6"/>
        <v xml:space="preserve"> -</v>
      </c>
      <c r="N18" s="73">
        <v>0</v>
      </c>
      <c r="O18" s="28">
        <v>0</v>
      </c>
      <c r="P18" s="28">
        <v>0</v>
      </c>
      <c r="Q18" s="28">
        <v>0</v>
      </c>
      <c r="R18" s="29" t="str">
        <f t="shared" si="7"/>
        <v xml:space="preserve"> -</v>
      </c>
      <c r="S18" s="38" t="str">
        <f t="shared" si="8"/>
        <v xml:space="preserve"> -</v>
      </c>
    </row>
    <row r="19" spans="2:19" ht="45" x14ac:dyDescent="0.2">
      <c r="B19" s="127"/>
      <c r="C19" s="127"/>
      <c r="D19" s="134"/>
      <c r="E19" s="27">
        <v>43831</v>
      </c>
      <c r="F19" s="27">
        <v>44196</v>
      </c>
      <c r="G19" s="16" t="s">
        <v>36</v>
      </c>
      <c r="H19" s="28">
        <v>6</v>
      </c>
      <c r="I19" s="28">
        <v>0</v>
      </c>
      <c r="J19" s="66">
        <v>0</v>
      </c>
      <c r="K19" s="81" t="e">
        <f t="shared" si="4"/>
        <v>#DIV/0!</v>
      </c>
      <c r="L19" s="84">
        <f t="shared" si="5"/>
        <v>0.74722222222222223</v>
      </c>
      <c r="M19" s="38" t="str">
        <f t="shared" si="6"/>
        <v xml:space="preserve"> -</v>
      </c>
      <c r="N19" s="73">
        <v>0</v>
      </c>
      <c r="O19" s="28">
        <v>0</v>
      </c>
      <c r="P19" s="28">
        <v>0</v>
      </c>
      <c r="Q19" s="28">
        <v>0</v>
      </c>
      <c r="R19" s="29" t="str">
        <f t="shared" si="7"/>
        <v xml:space="preserve"> -</v>
      </c>
      <c r="S19" s="38" t="str">
        <f t="shared" si="8"/>
        <v xml:space="preserve"> -</v>
      </c>
    </row>
    <row r="20" spans="2:19" ht="60" x14ac:dyDescent="0.2">
      <c r="B20" s="127"/>
      <c r="C20" s="127"/>
      <c r="D20" s="134"/>
      <c r="E20" s="27">
        <v>43831</v>
      </c>
      <c r="F20" s="27">
        <v>44196</v>
      </c>
      <c r="G20" s="16" t="s">
        <v>37</v>
      </c>
      <c r="H20" s="28">
        <v>1</v>
      </c>
      <c r="I20" s="28">
        <v>0</v>
      </c>
      <c r="J20" s="66">
        <v>0</v>
      </c>
      <c r="K20" s="81" t="e">
        <f t="shared" si="4"/>
        <v>#DIV/0!</v>
      </c>
      <c r="L20" s="84">
        <f t="shared" si="5"/>
        <v>0.74722222222222223</v>
      </c>
      <c r="M20" s="38" t="str">
        <f t="shared" si="6"/>
        <v xml:space="preserve"> -</v>
      </c>
      <c r="N20" s="73">
        <v>0</v>
      </c>
      <c r="O20" s="28">
        <v>0</v>
      </c>
      <c r="P20" s="28">
        <v>0</v>
      </c>
      <c r="Q20" s="28">
        <v>0</v>
      </c>
      <c r="R20" s="29" t="str">
        <f t="shared" si="7"/>
        <v xml:space="preserve"> -</v>
      </c>
      <c r="S20" s="38" t="str">
        <f t="shared" si="8"/>
        <v xml:space="preserve"> -</v>
      </c>
    </row>
    <row r="21" spans="2:19" ht="30.75" thickBot="1" x14ac:dyDescent="0.25">
      <c r="B21" s="127"/>
      <c r="C21" s="127"/>
      <c r="D21" s="133"/>
      <c r="E21" s="39">
        <v>43831</v>
      </c>
      <c r="F21" s="39">
        <v>44196</v>
      </c>
      <c r="G21" s="14" t="s">
        <v>38</v>
      </c>
      <c r="H21" s="41">
        <v>1</v>
      </c>
      <c r="I21" s="41">
        <v>1</v>
      </c>
      <c r="J21" s="96">
        <v>1</v>
      </c>
      <c r="K21" s="82">
        <f t="shared" si="4"/>
        <v>1</v>
      </c>
      <c r="L21" s="85">
        <f t="shared" si="5"/>
        <v>0.74722222222222223</v>
      </c>
      <c r="M21" s="42">
        <f t="shared" si="6"/>
        <v>1</v>
      </c>
      <c r="N21" s="74">
        <v>0</v>
      </c>
      <c r="O21" s="40">
        <v>570000</v>
      </c>
      <c r="P21" s="40">
        <v>0</v>
      </c>
      <c r="Q21" s="40">
        <v>0</v>
      </c>
      <c r="R21" s="41">
        <f t="shared" si="7"/>
        <v>0</v>
      </c>
      <c r="S21" s="42" t="str">
        <f t="shared" si="8"/>
        <v xml:space="preserve"> -</v>
      </c>
    </row>
    <row r="22" spans="2:19" ht="75.75" thickBot="1" x14ac:dyDescent="0.25">
      <c r="B22" s="128"/>
      <c r="C22" s="128"/>
      <c r="D22" s="102" t="s">
        <v>42</v>
      </c>
      <c r="E22" s="103">
        <v>43831</v>
      </c>
      <c r="F22" s="103">
        <v>44196</v>
      </c>
      <c r="G22" s="104" t="s">
        <v>39</v>
      </c>
      <c r="H22" s="105">
        <v>1</v>
      </c>
      <c r="I22" s="105">
        <v>1</v>
      </c>
      <c r="J22" s="106">
        <v>1</v>
      </c>
      <c r="K22" s="107">
        <f t="shared" si="4"/>
        <v>1</v>
      </c>
      <c r="L22" s="108">
        <f t="shared" si="5"/>
        <v>0.74722222222222223</v>
      </c>
      <c r="M22" s="109">
        <f t="shared" si="6"/>
        <v>1</v>
      </c>
      <c r="N22" s="110">
        <v>0</v>
      </c>
      <c r="O22" s="111">
        <v>5419689</v>
      </c>
      <c r="P22" s="111">
        <v>3293004</v>
      </c>
      <c r="Q22" s="111">
        <v>0</v>
      </c>
      <c r="R22" s="105">
        <f t="shared" si="7"/>
        <v>0.60760017779617981</v>
      </c>
      <c r="S22" s="109" t="str">
        <f t="shared" si="8"/>
        <v xml:space="preserve"> -</v>
      </c>
    </row>
    <row r="23" spans="2:19" ht="12.95" customHeight="1" thickBot="1" x14ac:dyDescent="0.25">
      <c r="B23" s="92"/>
      <c r="C23" s="93"/>
      <c r="D23" s="43"/>
      <c r="E23" s="44"/>
      <c r="F23" s="44"/>
      <c r="G23" s="45"/>
      <c r="H23" s="46"/>
      <c r="I23" s="46"/>
      <c r="J23" s="46"/>
      <c r="K23" s="47"/>
      <c r="L23" s="48"/>
      <c r="M23" s="48"/>
      <c r="N23" s="49"/>
      <c r="O23" s="46"/>
      <c r="P23" s="46"/>
      <c r="Q23" s="46"/>
      <c r="R23" s="48"/>
      <c r="S23" s="50"/>
    </row>
    <row r="24" spans="2:19" ht="45.75" thickBot="1" x14ac:dyDescent="0.25">
      <c r="B24" s="126" t="s">
        <v>89</v>
      </c>
      <c r="C24" s="99" t="s">
        <v>78</v>
      </c>
      <c r="D24" s="98" t="s">
        <v>77</v>
      </c>
      <c r="E24" s="55">
        <v>43831</v>
      </c>
      <c r="F24" s="55">
        <v>44196</v>
      </c>
      <c r="G24" s="56" t="s">
        <v>45</v>
      </c>
      <c r="H24" s="57">
        <v>4</v>
      </c>
      <c r="I24" s="57">
        <v>4</v>
      </c>
      <c r="J24" s="68">
        <v>4</v>
      </c>
      <c r="K24" s="78">
        <f t="shared" si="4"/>
        <v>1</v>
      </c>
      <c r="L24" s="79">
        <f t="shared" si="5"/>
        <v>0.74722222222222223</v>
      </c>
      <c r="M24" s="33">
        <f t="shared" si="6"/>
        <v>1</v>
      </c>
      <c r="N24" s="75">
        <v>0</v>
      </c>
      <c r="O24" s="57">
        <v>831856</v>
      </c>
      <c r="P24" s="57">
        <v>652235</v>
      </c>
      <c r="Q24" s="57">
        <v>0</v>
      </c>
      <c r="R24" s="58">
        <f t="shared" si="7"/>
        <v>0.78407200284664658</v>
      </c>
      <c r="S24" s="59" t="str">
        <f t="shared" si="8"/>
        <v xml:space="preserve"> -</v>
      </c>
    </row>
    <row r="25" spans="2:19" ht="12.95" customHeight="1" thickBot="1" x14ac:dyDescent="0.25">
      <c r="B25" s="127"/>
      <c r="C25" s="122"/>
      <c r="D25" s="114"/>
      <c r="E25" s="115"/>
      <c r="F25" s="115"/>
      <c r="G25" s="116"/>
      <c r="H25" s="117"/>
      <c r="I25" s="117"/>
      <c r="J25" s="117"/>
      <c r="K25" s="118"/>
      <c r="L25" s="119"/>
      <c r="M25" s="119"/>
      <c r="N25" s="120"/>
      <c r="O25" s="117"/>
      <c r="P25" s="117"/>
      <c r="Q25" s="117"/>
      <c r="R25" s="119"/>
      <c r="S25" s="121"/>
    </row>
    <row r="26" spans="2:19" ht="45" x14ac:dyDescent="0.2">
      <c r="B26" s="127"/>
      <c r="C26" s="126" t="s">
        <v>79</v>
      </c>
      <c r="D26" s="132" t="s">
        <v>80</v>
      </c>
      <c r="E26" s="34">
        <v>43831</v>
      </c>
      <c r="F26" s="34">
        <v>44196</v>
      </c>
      <c r="G26" s="15" t="s">
        <v>46</v>
      </c>
      <c r="H26" s="35">
        <v>1</v>
      </c>
      <c r="I26" s="35">
        <v>1</v>
      </c>
      <c r="J26" s="65">
        <v>1</v>
      </c>
      <c r="K26" s="80">
        <f t="shared" si="4"/>
        <v>1</v>
      </c>
      <c r="L26" s="83">
        <f t="shared" si="5"/>
        <v>0.74722222222222223</v>
      </c>
      <c r="M26" s="37">
        <f t="shared" si="6"/>
        <v>1</v>
      </c>
      <c r="N26" s="72">
        <v>0</v>
      </c>
      <c r="O26" s="35">
        <v>320500</v>
      </c>
      <c r="P26" s="35">
        <v>249917</v>
      </c>
      <c r="Q26" s="35">
        <v>0</v>
      </c>
      <c r="R26" s="36">
        <f t="shared" si="7"/>
        <v>0.77977223088923553</v>
      </c>
      <c r="S26" s="37" t="str">
        <f t="shared" si="8"/>
        <v xml:space="preserve"> -</v>
      </c>
    </row>
    <row r="27" spans="2:19" ht="90" x14ac:dyDescent="0.2">
      <c r="B27" s="127"/>
      <c r="C27" s="127"/>
      <c r="D27" s="134"/>
      <c r="E27" s="27">
        <v>43831</v>
      </c>
      <c r="F27" s="27">
        <v>44196</v>
      </c>
      <c r="G27" s="16" t="s">
        <v>47</v>
      </c>
      <c r="H27" s="28">
        <v>1</v>
      </c>
      <c r="I27" s="28">
        <v>1</v>
      </c>
      <c r="J27" s="66">
        <v>1</v>
      </c>
      <c r="K27" s="81">
        <f t="shared" si="4"/>
        <v>1</v>
      </c>
      <c r="L27" s="84">
        <f t="shared" si="5"/>
        <v>0.74722222222222223</v>
      </c>
      <c r="M27" s="38">
        <f t="shared" si="6"/>
        <v>1</v>
      </c>
      <c r="N27" s="73">
        <v>0</v>
      </c>
      <c r="O27" s="28">
        <v>36277</v>
      </c>
      <c r="P27" s="28">
        <v>31500</v>
      </c>
      <c r="Q27" s="28">
        <v>0</v>
      </c>
      <c r="R27" s="29">
        <f t="shared" si="7"/>
        <v>0.86831876946825814</v>
      </c>
      <c r="S27" s="38" t="str">
        <f t="shared" si="8"/>
        <v xml:space="preserve"> -</v>
      </c>
    </row>
    <row r="28" spans="2:19" ht="45" x14ac:dyDescent="0.2">
      <c r="B28" s="127"/>
      <c r="C28" s="127"/>
      <c r="D28" s="134"/>
      <c r="E28" s="27">
        <v>43831</v>
      </c>
      <c r="F28" s="27">
        <v>44196</v>
      </c>
      <c r="G28" s="16" t="s">
        <v>48</v>
      </c>
      <c r="H28" s="28">
        <v>1</v>
      </c>
      <c r="I28" s="28">
        <v>1</v>
      </c>
      <c r="J28" s="66">
        <v>1</v>
      </c>
      <c r="K28" s="81">
        <f t="shared" si="4"/>
        <v>1</v>
      </c>
      <c r="L28" s="84">
        <f t="shared" si="5"/>
        <v>0.74722222222222223</v>
      </c>
      <c r="M28" s="38">
        <f t="shared" si="6"/>
        <v>1</v>
      </c>
      <c r="N28" s="73">
        <v>0</v>
      </c>
      <c r="O28" s="28">
        <v>283323</v>
      </c>
      <c r="P28" s="28">
        <v>283323</v>
      </c>
      <c r="Q28" s="28">
        <v>0</v>
      </c>
      <c r="R28" s="29">
        <f t="shared" si="7"/>
        <v>1</v>
      </c>
      <c r="S28" s="38" t="str">
        <f t="shared" si="8"/>
        <v xml:space="preserve"> -</v>
      </c>
    </row>
    <row r="29" spans="2:19" ht="60" x14ac:dyDescent="0.2">
      <c r="B29" s="127"/>
      <c r="C29" s="127"/>
      <c r="D29" s="134"/>
      <c r="E29" s="27">
        <v>43831</v>
      </c>
      <c r="F29" s="27">
        <v>44196</v>
      </c>
      <c r="G29" s="16" t="s">
        <v>49</v>
      </c>
      <c r="H29" s="28">
        <v>1</v>
      </c>
      <c r="I29" s="28">
        <v>1</v>
      </c>
      <c r="J29" s="125">
        <v>0.5</v>
      </c>
      <c r="K29" s="81">
        <f t="shared" si="4"/>
        <v>0.5</v>
      </c>
      <c r="L29" s="84">
        <f t="shared" si="5"/>
        <v>0.74722222222222223</v>
      </c>
      <c r="M29" s="38">
        <f t="shared" si="6"/>
        <v>0.5</v>
      </c>
      <c r="N29" s="73">
        <v>0</v>
      </c>
      <c r="O29" s="28">
        <v>593288</v>
      </c>
      <c r="P29" s="28">
        <v>0</v>
      </c>
      <c r="Q29" s="28">
        <v>0</v>
      </c>
      <c r="R29" s="29">
        <f t="shared" si="7"/>
        <v>0</v>
      </c>
      <c r="S29" s="38" t="str">
        <f t="shared" si="8"/>
        <v xml:space="preserve"> -</v>
      </c>
    </row>
    <row r="30" spans="2:19" ht="45.75" thickBot="1" x14ac:dyDescent="0.25">
      <c r="B30" s="127"/>
      <c r="C30" s="127"/>
      <c r="D30" s="133"/>
      <c r="E30" s="39">
        <v>43831</v>
      </c>
      <c r="F30" s="39">
        <v>44196</v>
      </c>
      <c r="G30" s="14" t="s">
        <v>50</v>
      </c>
      <c r="H30" s="40">
        <v>10</v>
      </c>
      <c r="I30" s="40">
        <v>1</v>
      </c>
      <c r="J30" s="67">
        <v>1</v>
      </c>
      <c r="K30" s="82">
        <f t="shared" si="4"/>
        <v>1</v>
      </c>
      <c r="L30" s="85">
        <f t="shared" si="5"/>
        <v>0.74722222222222223</v>
      </c>
      <c r="M30" s="42">
        <f t="shared" si="6"/>
        <v>1</v>
      </c>
      <c r="N30" s="74">
        <v>0</v>
      </c>
      <c r="O30" s="40">
        <v>52009</v>
      </c>
      <c r="P30" s="40">
        <v>0</v>
      </c>
      <c r="Q30" s="40">
        <v>0</v>
      </c>
      <c r="R30" s="41">
        <f t="shared" si="7"/>
        <v>0</v>
      </c>
      <c r="S30" s="42" t="str">
        <f t="shared" si="8"/>
        <v xml:space="preserve"> -</v>
      </c>
    </row>
    <row r="31" spans="2:19" ht="75" x14ac:dyDescent="0.2">
      <c r="B31" s="127"/>
      <c r="C31" s="127"/>
      <c r="D31" s="129" t="s">
        <v>81</v>
      </c>
      <c r="E31" s="60">
        <v>43831</v>
      </c>
      <c r="F31" s="60">
        <v>44196</v>
      </c>
      <c r="G31" s="18" t="s">
        <v>51</v>
      </c>
      <c r="H31" s="61">
        <v>1</v>
      </c>
      <c r="I31" s="61">
        <v>1</v>
      </c>
      <c r="J31" s="69">
        <v>1</v>
      </c>
      <c r="K31" s="112">
        <f t="shared" si="4"/>
        <v>1</v>
      </c>
      <c r="L31" s="113">
        <f t="shared" si="5"/>
        <v>0.74722222222222223</v>
      </c>
      <c r="M31" s="63">
        <f t="shared" si="6"/>
        <v>1</v>
      </c>
      <c r="N31" s="76">
        <v>0</v>
      </c>
      <c r="O31" s="61">
        <v>13890067</v>
      </c>
      <c r="P31" s="61">
        <v>464758</v>
      </c>
      <c r="Q31" s="61">
        <v>0</v>
      </c>
      <c r="R31" s="62">
        <f t="shared" si="7"/>
        <v>3.3459737811199902E-2</v>
      </c>
      <c r="S31" s="63" t="str">
        <f t="shared" si="8"/>
        <v xml:space="preserve"> -</v>
      </c>
    </row>
    <row r="32" spans="2:19" ht="75" x14ac:dyDescent="0.2">
      <c r="B32" s="127"/>
      <c r="C32" s="127"/>
      <c r="D32" s="130"/>
      <c r="E32" s="27">
        <v>43831</v>
      </c>
      <c r="F32" s="27">
        <v>44196</v>
      </c>
      <c r="G32" s="16" t="s">
        <v>52</v>
      </c>
      <c r="H32" s="29">
        <v>1</v>
      </c>
      <c r="I32" s="29">
        <v>1</v>
      </c>
      <c r="J32" s="94">
        <v>0</v>
      </c>
      <c r="K32" s="81">
        <f t="shared" si="4"/>
        <v>0</v>
      </c>
      <c r="L32" s="84">
        <f t="shared" si="5"/>
        <v>0.74722222222222223</v>
      </c>
      <c r="M32" s="38">
        <f t="shared" si="6"/>
        <v>0</v>
      </c>
      <c r="N32" s="73">
        <v>0</v>
      </c>
      <c r="O32" s="28">
        <v>739263</v>
      </c>
      <c r="P32" s="28">
        <v>0</v>
      </c>
      <c r="Q32" s="28">
        <v>0</v>
      </c>
      <c r="R32" s="29">
        <f t="shared" si="7"/>
        <v>0</v>
      </c>
      <c r="S32" s="38" t="str">
        <f t="shared" si="8"/>
        <v xml:space="preserve"> -</v>
      </c>
    </row>
    <row r="33" spans="2:19" ht="30" x14ac:dyDescent="0.2">
      <c r="B33" s="127"/>
      <c r="C33" s="127"/>
      <c r="D33" s="130"/>
      <c r="E33" s="27">
        <v>43831</v>
      </c>
      <c r="F33" s="27">
        <v>44196</v>
      </c>
      <c r="G33" s="16" t="s">
        <v>53</v>
      </c>
      <c r="H33" s="28">
        <v>1</v>
      </c>
      <c r="I33" s="28">
        <v>1</v>
      </c>
      <c r="J33" s="66">
        <v>1</v>
      </c>
      <c r="K33" s="81">
        <f t="shared" si="4"/>
        <v>1</v>
      </c>
      <c r="L33" s="84">
        <f t="shared" si="5"/>
        <v>0.74722222222222223</v>
      </c>
      <c r="M33" s="38">
        <f t="shared" si="6"/>
        <v>1</v>
      </c>
      <c r="N33" s="73">
        <v>0</v>
      </c>
      <c r="O33" s="28">
        <v>363805</v>
      </c>
      <c r="P33" s="28">
        <v>123023</v>
      </c>
      <c r="Q33" s="28">
        <v>0</v>
      </c>
      <c r="R33" s="29">
        <f t="shared" si="7"/>
        <v>0.33815642995560807</v>
      </c>
      <c r="S33" s="38" t="str">
        <f t="shared" si="8"/>
        <v xml:space="preserve"> -</v>
      </c>
    </row>
    <row r="34" spans="2:19" ht="90.75" thickBot="1" x14ac:dyDescent="0.25">
      <c r="B34" s="127"/>
      <c r="C34" s="127"/>
      <c r="D34" s="131"/>
      <c r="E34" s="51">
        <v>43831</v>
      </c>
      <c r="F34" s="51">
        <v>44196</v>
      </c>
      <c r="G34" s="17" t="s">
        <v>54</v>
      </c>
      <c r="H34" s="52">
        <v>1</v>
      </c>
      <c r="I34" s="52">
        <v>0</v>
      </c>
      <c r="J34" s="70">
        <v>0</v>
      </c>
      <c r="K34" s="100" t="e">
        <f t="shared" si="4"/>
        <v>#DIV/0!</v>
      </c>
      <c r="L34" s="101">
        <f t="shared" si="5"/>
        <v>0.74722222222222223</v>
      </c>
      <c r="M34" s="54" t="str">
        <f t="shared" si="6"/>
        <v xml:space="preserve"> -</v>
      </c>
      <c r="N34" s="77">
        <v>0</v>
      </c>
      <c r="O34" s="52">
        <v>0</v>
      </c>
      <c r="P34" s="52">
        <v>0</v>
      </c>
      <c r="Q34" s="52">
        <v>0</v>
      </c>
      <c r="R34" s="53" t="str">
        <f t="shared" si="7"/>
        <v xml:space="preserve"> -</v>
      </c>
      <c r="S34" s="54" t="str">
        <f t="shared" si="8"/>
        <v xml:space="preserve"> -</v>
      </c>
    </row>
    <row r="35" spans="2:19" ht="60" x14ac:dyDescent="0.2">
      <c r="B35" s="127"/>
      <c r="C35" s="127"/>
      <c r="D35" s="132" t="s">
        <v>82</v>
      </c>
      <c r="E35" s="34">
        <v>43831</v>
      </c>
      <c r="F35" s="34">
        <v>44196</v>
      </c>
      <c r="G35" s="15" t="s">
        <v>55</v>
      </c>
      <c r="H35" s="35">
        <v>1</v>
      </c>
      <c r="I35" s="35">
        <v>1</v>
      </c>
      <c r="J35" s="65">
        <v>1</v>
      </c>
      <c r="K35" s="80">
        <f t="shared" si="4"/>
        <v>1</v>
      </c>
      <c r="L35" s="83">
        <f t="shared" si="5"/>
        <v>0.74722222222222223</v>
      </c>
      <c r="M35" s="37">
        <f t="shared" si="6"/>
        <v>1</v>
      </c>
      <c r="N35" s="72">
        <v>0</v>
      </c>
      <c r="O35" s="35">
        <v>3235871</v>
      </c>
      <c r="P35" s="35">
        <v>0</v>
      </c>
      <c r="Q35" s="35">
        <v>0</v>
      </c>
      <c r="R35" s="36">
        <f t="shared" si="7"/>
        <v>0</v>
      </c>
      <c r="S35" s="37" t="str">
        <f t="shared" si="8"/>
        <v xml:space="preserve"> -</v>
      </c>
    </row>
    <row r="36" spans="2:19" ht="75" x14ac:dyDescent="0.2">
      <c r="B36" s="127"/>
      <c r="C36" s="127"/>
      <c r="D36" s="134"/>
      <c r="E36" s="27">
        <v>43831</v>
      </c>
      <c r="F36" s="27">
        <v>44196</v>
      </c>
      <c r="G36" s="16" t="s">
        <v>56</v>
      </c>
      <c r="H36" s="28">
        <v>1</v>
      </c>
      <c r="I36" s="28">
        <v>1</v>
      </c>
      <c r="J36" s="66">
        <v>1</v>
      </c>
      <c r="K36" s="81">
        <f t="shared" si="4"/>
        <v>1</v>
      </c>
      <c r="L36" s="84">
        <f t="shared" si="5"/>
        <v>0.74722222222222223</v>
      </c>
      <c r="M36" s="38">
        <f t="shared" si="6"/>
        <v>1</v>
      </c>
      <c r="N36" s="73">
        <v>0</v>
      </c>
      <c r="O36" s="28">
        <v>439634</v>
      </c>
      <c r="P36" s="28">
        <v>365493</v>
      </c>
      <c r="Q36" s="28">
        <v>0</v>
      </c>
      <c r="R36" s="29">
        <f t="shared" si="7"/>
        <v>0.8313574473311891</v>
      </c>
      <c r="S36" s="38" t="str">
        <f t="shared" si="8"/>
        <v xml:space="preserve"> -</v>
      </c>
    </row>
    <row r="37" spans="2:19" ht="45" x14ac:dyDescent="0.2">
      <c r="B37" s="127"/>
      <c r="C37" s="127"/>
      <c r="D37" s="134"/>
      <c r="E37" s="27">
        <v>43831</v>
      </c>
      <c r="F37" s="27">
        <v>44196</v>
      </c>
      <c r="G37" s="16" t="s">
        <v>57</v>
      </c>
      <c r="H37" s="28">
        <v>1</v>
      </c>
      <c r="I37" s="28">
        <v>0</v>
      </c>
      <c r="J37" s="66">
        <v>0</v>
      </c>
      <c r="K37" s="81" t="e">
        <f t="shared" si="4"/>
        <v>#DIV/0!</v>
      </c>
      <c r="L37" s="84">
        <f t="shared" si="5"/>
        <v>0.74722222222222223</v>
      </c>
      <c r="M37" s="38" t="str">
        <f t="shared" si="6"/>
        <v xml:space="preserve"> -</v>
      </c>
      <c r="N37" s="73">
        <v>0</v>
      </c>
      <c r="O37" s="28">
        <v>0</v>
      </c>
      <c r="P37" s="28">
        <v>0</v>
      </c>
      <c r="Q37" s="28">
        <v>0</v>
      </c>
      <c r="R37" s="29" t="str">
        <f t="shared" si="7"/>
        <v xml:space="preserve"> -</v>
      </c>
      <c r="S37" s="38" t="str">
        <f t="shared" si="8"/>
        <v xml:space="preserve"> -</v>
      </c>
    </row>
    <row r="38" spans="2:19" ht="60" x14ac:dyDescent="0.2">
      <c r="B38" s="127"/>
      <c r="C38" s="127"/>
      <c r="D38" s="134"/>
      <c r="E38" s="27">
        <v>43831</v>
      </c>
      <c r="F38" s="27">
        <v>44196</v>
      </c>
      <c r="G38" s="16" t="s">
        <v>58</v>
      </c>
      <c r="H38" s="28">
        <v>1</v>
      </c>
      <c r="I38" s="28">
        <v>0</v>
      </c>
      <c r="J38" s="66">
        <v>0</v>
      </c>
      <c r="K38" s="81" t="e">
        <f t="shared" si="4"/>
        <v>#DIV/0!</v>
      </c>
      <c r="L38" s="84">
        <f t="shared" si="5"/>
        <v>0.74722222222222223</v>
      </c>
      <c r="M38" s="38" t="str">
        <f t="shared" si="6"/>
        <v xml:space="preserve"> -</v>
      </c>
      <c r="N38" s="73">
        <v>0</v>
      </c>
      <c r="O38" s="28">
        <v>0</v>
      </c>
      <c r="P38" s="28">
        <v>0</v>
      </c>
      <c r="Q38" s="28">
        <v>0</v>
      </c>
      <c r="R38" s="29" t="str">
        <f t="shared" si="7"/>
        <v xml:space="preserve"> -</v>
      </c>
      <c r="S38" s="38" t="str">
        <f t="shared" si="8"/>
        <v xml:space="preserve"> -</v>
      </c>
    </row>
    <row r="39" spans="2:19" ht="45.75" thickBot="1" x14ac:dyDescent="0.25">
      <c r="B39" s="127"/>
      <c r="C39" s="127"/>
      <c r="D39" s="133"/>
      <c r="E39" s="39">
        <v>43831</v>
      </c>
      <c r="F39" s="39">
        <v>44196</v>
      </c>
      <c r="G39" s="14" t="s">
        <v>59</v>
      </c>
      <c r="H39" s="40">
        <v>1</v>
      </c>
      <c r="I39" s="40">
        <v>0</v>
      </c>
      <c r="J39" s="67">
        <v>0</v>
      </c>
      <c r="K39" s="82" t="e">
        <f t="shared" si="4"/>
        <v>#DIV/0!</v>
      </c>
      <c r="L39" s="85">
        <f t="shared" si="5"/>
        <v>0.74722222222222223</v>
      </c>
      <c r="M39" s="42" t="str">
        <f t="shared" si="6"/>
        <v xml:space="preserve"> -</v>
      </c>
      <c r="N39" s="74">
        <v>0</v>
      </c>
      <c r="O39" s="40">
        <v>0</v>
      </c>
      <c r="P39" s="40">
        <v>0</v>
      </c>
      <c r="Q39" s="40">
        <v>0</v>
      </c>
      <c r="R39" s="41" t="str">
        <f t="shared" si="7"/>
        <v xml:space="preserve"> -</v>
      </c>
      <c r="S39" s="42" t="str">
        <f t="shared" si="8"/>
        <v xml:space="preserve"> -</v>
      </c>
    </row>
    <row r="40" spans="2:19" ht="60" customHeight="1" x14ac:dyDescent="0.2">
      <c r="B40" s="127"/>
      <c r="C40" s="127"/>
      <c r="D40" s="129" t="s">
        <v>83</v>
      </c>
      <c r="E40" s="60">
        <v>43831</v>
      </c>
      <c r="F40" s="60">
        <v>44196</v>
      </c>
      <c r="G40" s="18" t="s">
        <v>60</v>
      </c>
      <c r="H40" s="61">
        <v>1</v>
      </c>
      <c r="I40" s="61">
        <v>1</v>
      </c>
      <c r="J40" s="69">
        <v>1</v>
      </c>
      <c r="K40" s="112">
        <f t="shared" si="4"/>
        <v>1</v>
      </c>
      <c r="L40" s="113">
        <f t="shared" si="5"/>
        <v>0.74722222222222223</v>
      </c>
      <c r="M40" s="63">
        <f t="shared" si="6"/>
        <v>1</v>
      </c>
      <c r="N40" s="76">
        <v>0</v>
      </c>
      <c r="O40" s="61">
        <v>31095</v>
      </c>
      <c r="P40" s="61">
        <v>0</v>
      </c>
      <c r="Q40" s="61">
        <v>0</v>
      </c>
      <c r="R40" s="62">
        <f t="shared" si="7"/>
        <v>0</v>
      </c>
      <c r="S40" s="63" t="str">
        <f t="shared" si="8"/>
        <v xml:space="preserve"> -</v>
      </c>
    </row>
    <row r="41" spans="2:19" ht="60" x14ac:dyDescent="0.2">
      <c r="B41" s="127"/>
      <c r="C41" s="127"/>
      <c r="D41" s="130"/>
      <c r="E41" s="27">
        <v>43831</v>
      </c>
      <c r="F41" s="27">
        <v>44196</v>
      </c>
      <c r="G41" s="16" t="s">
        <v>61</v>
      </c>
      <c r="H41" s="28">
        <v>3</v>
      </c>
      <c r="I41" s="28">
        <v>3</v>
      </c>
      <c r="J41" s="66">
        <v>3</v>
      </c>
      <c r="K41" s="81">
        <f t="shared" si="4"/>
        <v>1</v>
      </c>
      <c r="L41" s="84">
        <f t="shared" si="5"/>
        <v>0.74722222222222223</v>
      </c>
      <c r="M41" s="38">
        <f t="shared" si="6"/>
        <v>1</v>
      </c>
      <c r="N41" s="73">
        <v>0</v>
      </c>
      <c r="O41" s="28">
        <v>155473</v>
      </c>
      <c r="P41" s="28">
        <v>127000</v>
      </c>
      <c r="Q41" s="28">
        <v>0</v>
      </c>
      <c r="R41" s="29">
        <f t="shared" si="7"/>
        <v>0.81686209181015357</v>
      </c>
      <c r="S41" s="38" t="str">
        <f t="shared" si="8"/>
        <v xml:space="preserve"> -</v>
      </c>
    </row>
    <row r="42" spans="2:19" ht="75.75" thickBot="1" x14ac:dyDescent="0.25">
      <c r="B42" s="127"/>
      <c r="C42" s="128"/>
      <c r="D42" s="131"/>
      <c r="E42" s="51">
        <v>43831</v>
      </c>
      <c r="F42" s="51">
        <v>44196</v>
      </c>
      <c r="G42" s="17" t="s">
        <v>62</v>
      </c>
      <c r="H42" s="52">
        <v>1</v>
      </c>
      <c r="I42" s="52">
        <v>0</v>
      </c>
      <c r="J42" s="70">
        <v>0</v>
      </c>
      <c r="K42" s="82" t="e">
        <f t="shared" si="4"/>
        <v>#DIV/0!</v>
      </c>
      <c r="L42" s="85">
        <f t="shared" si="5"/>
        <v>0.74722222222222223</v>
      </c>
      <c r="M42" s="42" t="str">
        <f t="shared" si="6"/>
        <v xml:space="preserve"> -</v>
      </c>
      <c r="N42" s="77">
        <v>0</v>
      </c>
      <c r="O42" s="52">
        <v>0</v>
      </c>
      <c r="P42" s="52">
        <v>0</v>
      </c>
      <c r="Q42" s="52">
        <v>0</v>
      </c>
      <c r="R42" s="53" t="str">
        <f t="shared" si="7"/>
        <v xml:space="preserve"> -</v>
      </c>
      <c r="S42" s="54" t="str">
        <f t="shared" si="8"/>
        <v xml:space="preserve"> -</v>
      </c>
    </row>
    <row r="43" spans="2:19" ht="12.95" customHeight="1" thickBot="1" x14ac:dyDescent="0.25">
      <c r="B43" s="127"/>
      <c r="C43" s="122"/>
      <c r="D43" s="114"/>
      <c r="E43" s="115"/>
      <c r="F43" s="115"/>
      <c r="G43" s="116"/>
      <c r="H43" s="117"/>
      <c r="I43" s="117"/>
      <c r="J43" s="117"/>
      <c r="K43" s="118"/>
      <c r="L43" s="119"/>
      <c r="M43" s="119"/>
      <c r="N43" s="120"/>
      <c r="O43" s="117"/>
      <c r="P43" s="117"/>
      <c r="Q43" s="117"/>
      <c r="R43" s="119"/>
      <c r="S43" s="121"/>
    </row>
    <row r="44" spans="2:19" ht="60" x14ac:dyDescent="0.2">
      <c r="B44" s="127"/>
      <c r="C44" s="126" t="s">
        <v>88</v>
      </c>
      <c r="D44" s="132" t="s">
        <v>84</v>
      </c>
      <c r="E44" s="34">
        <v>43831</v>
      </c>
      <c r="F44" s="34">
        <v>44196</v>
      </c>
      <c r="G44" s="15" t="s">
        <v>63</v>
      </c>
      <c r="H44" s="35">
        <v>1</v>
      </c>
      <c r="I44" s="35">
        <v>0</v>
      </c>
      <c r="J44" s="65">
        <v>0</v>
      </c>
      <c r="K44" s="80" t="e">
        <f t="shared" si="4"/>
        <v>#DIV/0!</v>
      </c>
      <c r="L44" s="83">
        <f t="shared" si="5"/>
        <v>0.74722222222222223</v>
      </c>
      <c r="M44" s="37" t="str">
        <f t="shared" si="6"/>
        <v xml:space="preserve"> -</v>
      </c>
      <c r="N44" s="72">
        <v>0</v>
      </c>
      <c r="O44" s="35">
        <v>0</v>
      </c>
      <c r="P44" s="35">
        <v>0</v>
      </c>
      <c r="Q44" s="35">
        <v>0</v>
      </c>
      <c r="R44" s="36" t="str">
        <f t="shared" si="7"/>
        <v xml:space="preserve"> -</v>
      </c>
      <c r="S44" s="37" t="str">
        <f t="shared" si="8"/>
        <v xml:space="preserve"> -</v>
      </c>
    </row>
    <row r="45" spans="2:19" ht="45" x14ac:dyDescent="0.2">
      <c r="B45" s="127"/>
      <c r="C45" s="127"/>
      <c r="D45" s="134"/>
      <c r="E45" s="27">
        <v>43831</v>
      </c>
      <c r="F45" s="27">
        <v>44196</v>
      </c>
      <c r="G45" s="16" t="s">
        <v>64</v>
      </c>
      <c r="H45" s="29">
        <v>1</v>
      </c>
      <c r="I45" s="29">
        <v>1</v>
      </c>
      <c r="J45" s="94">
        <v>0</v>
      </c>
      <c r="K45" s="81">
        <f t="shared" si="4"/>
        <v>0</v>
      </c>
      <c r="L45" s="84">
        <f t="shared" si="5"/>
        <v>0.74722222222222223</v>
      </c>
      <c r="M45" s="38">
        <f t="shared" si="6"/>
        <v>0</v>
      </c>
      <c r="N45" s="73">
        <v>0</v>
      </c>
      <c r="O45" s="28">
        <v>2900000.3080000002</v>
      </c>
      <c r="P45" s="28">
        <v>0</v>
      </c>
      <c r="Q45" s="28">
        <v>0</v>
      </c>
      <c r="R45" s="29">
        <f t="shared" si="7"/>
        <v>0</v>
      </c>
      <c r="S45" s="38" t="str">
        <f t="shared" si="8"/>
        <v xml:space="preserve"> -</v>
      </c>
    </row>
    <row r="46" spans="2:19" ht="75.75" thickBot="1" x14ac:dyDescent="0.25">
      <c r="B46" s="127"/>
      <c r="C46" s="127"/>
      <c r="D46" s="133"/>
      <c r="E46" s="39">
        <v>43831</v>
      </c>
      <c r="F46" s="39">
        <v>44196</v>
      </c>
      <c r="G46" s="14" t="s">
        <v>65</v>
      </c>
      <c r="H46" s="40">
        <v>4</v>
      </c>
      <c r="I46" s="40">
        <v>1</v>
      </c>
      <c r="J46" s="67">
        <v>1</v>
      </c>
      <c r="K46" s="82">
        <f t="shared" si="4"/>
        <v>1</v>
      </c>
      <c r="L46" s="85">
        <f t="shared" si="5"/>
        <v>0.74722222222222223</v>
      </c>
      <c r="M46" s="42">
        <f t="shared" si="6"/>
        <v>1</v>
      </c>
      <c r="N46" s="74">
        <v>0</v>
      </c>
      <c r="O46" s="40">
        <v>10000</v>
      </c>
      <c r="P46" s="40">
        <v>0</v>
      </c>
      <c r="Q46" s="40">
        <v>0</v>
      </c>
      <c r="R46" s="41">
        <f t="shared" si="7"/>
        <v>0</v>
      </c>
      <c r="S46" s="42" t="str">
        <f t="shared" si="8"/>
        <v xml:space="preserve"> -</v>
      </c>
    </row>
    <row r="47" spans="2:19" ht="30" x14ac:dyDescent="0.2">
      <c r="B47" s="127"/>
      <c r="C47" s="127"/>
      <c r="D47" s="129" t="s">
        <v>85</v>
      </c>
      <c r="E47" s="60">
        <v>43831</v>
      </c>
      <c r="F47" s="60">
        <v>44196</v>
      </c>
      <c r="G47" s="18" t="s">
        <v>66</v>
      </c>
      <c r="H47" s="61">
        <v>1</v>
      </c>
      <c r="I47" s="61">
        <v>1</v>
      </c>
      <c r="J47" s="69">
        <v>1</v>
      </c>
      <c r="K47" s="112">
        <f t="shared" si="4"/>
        <v>1</v>
      </c>
      <c r="L47" s="113">
        <f t="shared" si="5"/>
        <v>0.74722222222222223</v>
      </c>
      <c r="M47" s="63">
        <f t="shared" si="6"/>
        <v>1</v>
      </c>
      <c r="N47" s="76">
        <v>0</v>
      </c>
      <c r="O47" s="61">
        <v>59848</v>
      </c>
      <c r="P47" s="61">
        <v>0</v>
      </c>
      <c r="Q47" s="61">
        <v>0</v>
      </c>
      <c r="R47" s="62">
        <f t="shared" si="7"/>
        <v>0</v>
      </c>
      <c r="S47" s="63" t="str">
        <f t="shared" si="8"/>
        <v xml:space="preserve"> -</v>
      </c>
    </row>
    <row r="48" spans="2:19" ht="75" x14ac:dyDescent="0.2">
      <c r="B48" s="127"/>
      <c r="C48" s="127"/>
      <c r="D48" s="130"/>
      <c r="E48" s="27">
        <v>43831</v>
      </c>
      <c r="F48" s="27">
        <v>44196</v>
      </c>
      <c r="G48" s="16" t="s">
        <v>67</v>
      </c>
      <c r="H48" s="28">
        <v>1</v>
      </c>
      <c r="I48" s="28">
        <v>1</v>
      </c>
      <c r="J48" s="66">
        <v>0</v>
      </c>
      <c r="K48" s="81">
        <f t="shared" si="4"/>
        <v>0</v>
      </c>
      <c r="L48" s="84">
        <f t="shared" si="5"/>
        <v>0.74722222222222223</v>
      </c>
      <c r="M48" s="38">
        <f t="shared" si="6"/>
        <v>0</v>
      </c>
      <c r="N48" s="73">
        <v>0</v>
      </c>
      <c r="O48" s="28">
        <v>27015</v>
      </c>
      <c r="P48" s="28">
        <v>0</v>
      </c>
      <c r="Q48" s="28">
        <v>0</v>
      </c>
      <c r="R48" s="29">
        <f t="shared" si="7"/>
        <v>0</v>
      </c>
      <c r="S48" s="38" t="str">
        <f t="shared" si="8"/>
        <v xml:space="preserve"> -</v>
      </c>
    </row>
    <row r="49" spans="2:19" ht="75" x14ac:dyDescent="0.2">
      <c r="B49" s="127"/>
      <c r="C49" s="127"/>
      <c r="D49" s="130"/>
      <c r="E49" s="27">
        <v>43831</v>
      </c>
      <c r="F49" s="27">
        <v>44196</v>
      </c>
      <c r="G49" s="16" t="s">
        <v>68</v>
      </c>
      <c r="H49" s="29">
        <v>1</v>
      </c>
      <c r="I49" s="29">
        <v>1</v>
      </c>
      <c r="J49" s="94">
        <v>1</v>
      </c>
      <c r="K49" s="81">
        <f t="shared" si="4"/>
        <v>1</v>
      </c>
      <c r="L49" s="84">
        <f t="shared" si="5"/>
        <v>0.74722222222222223</v>
      </c>
      <c r="M49" s="38">
        <f t="shared" si="6"/>
        <v>1</v>
      </c>
      <c r="N49" s="73">
        <v>0</v>
      </c>
      <c r="O49" s="28">
        <v>279077</v>
      </c>
      <c r="P49" s="28">
        <v>90572</v>
      </c>
      <c r="Q49" s="28">
        <v>0</v>
      </c>
      <c r="R49" s="29">
        <f t="shared" si="7"/>
        <v>0.32454125563912467</v>
      </c>
      <c r="S49" s="38" t="str">
        <f t="shared" si="8"/>
        <v xml:space="preserve"> -</v>
      </c>
    </row>
    <row r="50" spans="2:19" ht="45" x14ac:dyDescent="0.2">
      <c r="B50" s="127"/>
      <c r="C50" s="127"/>
      <c r="D50" s="130"/>
      <c r="E50" s="27">
        <v>43831</v>
      </c>
      <c r="F50" s="27">
        <v>44196</v>
      </c>
      <c r="G50" s="16" t="s">
        <v>69</v>
      </c>
      <c r="H50" s="29">
        <v>1</v>
      </c>
      <c r="I50" s="29">
        <v>1</v>
      </c>
      <c r="J50" s="94">
        <v>1</v>
      </c>
      <c r="K50" s="81">
        <f t="shared" si="4"/>
        <v>1</v>
      </c>
      <c r="L50" s="84">
        <f t="shared" si="5"/>
        <v>0.74722222222222223</v>
      </c>
      <c r="M50" s="38">
        <f t="shared" si="6"/>
        <v>1</v>
      </c>
      <c r="N50" s="73">
        <v>0</v>
      </c>
      <c r="O50" s="28">
        <v>70000</v>
      </c>
      <c r="P50" s="28">
        <v>70000</v>
      </c>
      <c r="Q50" s="28">
        <v>0</v>
      </c>
      <c r="R50" s="29">
        <f t="shared" si="7"/>
        <v>1</v>
      </c>
      <c r="S50" s="38" t="str">
        <f t="shared" si="8"/>
        <v xml:space="preserve"> -</v>
      </c>
    </row>
    <row r="51" spans="2:19" ht="75" x14ac:dyDescent="0.2">
      <c r="B51" s="127"/>
      <c r="C51" s="127"/>
      <c r="D51" s="130"/>
      <c r="E51" s="27">
        <v>43831</v>
      </c>
      <c r="F51" s="27">
        <v>44196</v>
      </c>
      <c r="G51" s="16" t="s">
        <v>70</v>
      </c>
      <c r="H51" s="29">
        <v>1</v>
      </c>
      <c r="I51" s="29">
        <v>1</v>
      </c>
      <c r="J51" s="94">
        <v>1</v>
      </c>
      <c r="K51" s="81">
        <f t="shared" si="4"/>
        <v>1</v>
      </c>
      <c r="L51" s="84">
        <f t="shared" si="5"/>
        <v>0.74722222222222223</v>
      </c>
      <c r="M51" s="38">
        <f t="shared" si="6"/>
        <v>1</v>
      </c>
      <c r="N51" s="73">
        <v>0</v>
      </c>
      <c r="O51" s="28">
        <v>10000</v>
      </c>
      <c r="P51" s="28">
        <v>0</v>
      </c>
      <c r="Q51" s="28">
        <v>0</v>
      </c>
      <c r="R51" s="29">
        <f t="shared" si="7"/>
        <v>0</v>
      </c>
      <c r="S51" s="38" t="str">
        <f t="shared" si="8"/>
        <v xml:space="preserve"> -</v>
      </c>
    </row>
    <row r="52" spans="2:19" ht="45" x14ac:dyDescent="0.2">
      <c r="B52" s="127"/>
      <c r="C52" s="127"/>
      <c r="D52" s="130"/>
      <c r="E52" s="27">
        <v>43831</v>
      </c>
      <c r="F52" s="27">
        <v>44196</v>
      </c>
      <c r="G52" s="16" t="s">
        <v>71</v>
      </c>
      <c r="H52" s="28">
        <v>1</v>
      </c>
      <c r="I52" s="28">
        <v>1</v>
      </c>
      <c r="J52" s="66">
        <v>1</v>
      </c>
      <c r="K52" s="81">
        <f t="shared" si="4"/>
        <v>1</v>
      </c>
      <c r="L52" s="84">
        <f t="shared" si="5"/>
        <v>0.74722222222222223</v>
      </c>
      <c r="M52" s="38">
        <f t="shared" si="6"/>
        <v>1</v>
      </c>
      <c r="N52" s="73">
        <v>0</v>
      </c>
      <c r="O52" s="28">
        <v>270785</v>
      </c>
      <c r="P52" s="28">
        <v>170777</v>
      </c>
      <c r="Q52" s="28">
        <v>0</v>
      </c>
      <c r="R52" s="29">
        <f t="shared" si="7"/>
        <v>0.63067378178259503</v>
      </c>
      <c r="S52" s="38" t="str">
        <f t="shared" si="8"/>
        <v xml:space="preserve"> -</v>
      </c>
    </row>
    <row r="53" spans="2:19" ht="75" x14ac:dyDescent="0.2">
      <c r="B53" s="127"/>
      <c r="C53" s="127"/>
      <c r="D53" s="130"/>
      <c r="E53" s="27">
        <v>43831</v>
      </c>
      <c r="F53" s="27">
        <v>44196</v>
      </c>
      <c r="G53" s="16" t="s">
        <v>72</v>
      </c>
      <c r="H53" s="29">
        <v>1</v>
      </c>
      <c r="I53" s="29">
        <v>1</v>
      </c>
      <c r="J53" s="94">
        <v>1</v>
      </c>
      <c r="K53" s="81">
        <f t="shared" si="4"/>
        <v>1</v>
      </c>
      <c r="L53" s="84">
        <f t="shared" si="5"/>
        <v>0.74722222222222223</v>
      </c>
      <c r="M53" s="38">
        <f t="shared" si="6"/>
        <v>1</v>
      </c>
      <c r="N53" s="73">
        <v>0</v>
      </c>
      <c r="O53" s="28">
        <v>110000</v>
      </c>
      <c r="P53" s="28">
        <v>0</v>
      </c>
      <c r="Q53" s="28">
        <v>0</v>
      </c>
      <c r="R53" s="29">
        <f t="shared" si="7"/>
        <v>0</v>
      </c>
      <c r="S53" s="38" t="str">
        <f t="shared" si="8"/>
        <v xml:space="preserve"> -</v>
      </c>
    </row>
    <row r="54" spans="2:19" ht="60" customHeight="1" thickBot="1" x14ac:dyDescent="0.25">
      <c r="B54" s="127"/>
      <c r="C54" s="127"/>
      <c r="D54" s="131"/>
      <c r="E54" s="51">
        <v>43831</v>
      </c>
      <c r="F54" s="51">
        <v>44196</v>
      </c>
      <c r="G54" s="17" t="s">
        <v>73</v>
      </c>
      <c r="H54" s="52">
        <v>4</v>
      </c>
      <c r="I54" s="52">
        <v>1</v>
      </c>
      <c r="J54" s="70">
        <v>1</v>
      </c>
      <c r="K54" s="100">
        <f t="shared" si="4"/>
        <v>1</v>
      </c>
      <c r="L54" s="101">
        <f t="shared" si="5"/>
        <v>0.74722222222222223</v>
      </c>
      <c r="M54" s="54">
        <f t="shared" si="6"/>
        <v>1</v>
      </c>
      <c r="N54" s="77">
        <v>0</v>
      </c>
      <c r="O54" s="52">
        <v>25000</v>
      </c>
      <c r="P54" s="52">
        <v>0</v>
      </c>
      <c r="Q54" s="52">
        <v>0</v>
      </c>
      <c r="R54" s="53">
        <f t="shared" si="7"/>
        <v>0</v>
      </c>
      <c r="S54" s="54" t="str">
        <f t="shared" si="8"/>
        <v xml:space="preserve"> -</v>
      </c>
    </row>
    <row r="55" spans="2:19" ht="90" x14ac:dyDescent="0.2">
      <c r="B55" s="127"/>
      <c r="C55" s="127"/>
      <c r="D55" s="132" t="s">
        <v>86</v>
      </c>
      <c r="E55" s="34">
        <v>43831</v>
      </c>
      <c r="F55" s="34">
        <v>44196</v>
      </c>
      <c r="G55" s="15" t="s">
        <v>74</v>
      </c>
      <c r="H55" s="35">
        <v>1</v>
      </c>
      <c r="I55" s="35">
        <v>0</v>
      </c>
      <c r="J55" s="65">
        <v>0</v>
      </c>
      <c r="K55" s="80" t="e">
        <f t="shared" si="4"/>
        <v>#DIV/0!</v>
      </c>
      <c r="L55" s="83">
        <f t="shared" si="5"/>
        <v>0.74722222222222223</v>
      </c>
      <c r="M55" s="37" t="str">
        <f t="shared" si="6"/>
        <v xml:space="preserve"> -</v>
      </c>
      <c r="N55" s="72">
        <v>0</v>
      </c>
      <c r="O55" s="35">
        <v>0</v>
      </c>
      <c r="P55" s="35">
        <v>0</v>
      </c>
      <c r="Q55" s="35">
        <v>0</v>
      </c>
      <c r="R55" s="36" t="str">
        <f t="shared" si="7"/>
        <v xml:space="preserve"> -</v>
      </c>
      <c r="S55" s="37" t="str">
        <f t="shared" si="8"/>
        <v xml:space="preserve"> -</v>
      </c>
    </row>
    <row r="56" spans="2:19" ht="45.75" thickBot="1" x14ac:dyDescent="0.25">
      <c r="B56" s="127"/>
      <c r="C56" s="127"/>
      <c r="D56" s="133"/>
      <c r="E56" s="39">
        <v>43831</v>
      </c>
      <c r="F56" s="39">
        <v>44196</v>
      </c>
      <c r="G56" s="14" t="s">
        <v>75</v>
      </c>
      <c r="H56" s="40">
        <v>4</v>
      </c>
      <c r="I56" s="40">
        <v>1</v>
      </c>
      <c r="J56" s="67">
        <v>0</v>
      </c>
      <c r="K56" s="82">
        <f t="shared" si="4"/>
        <v>0</v>
      </c>
      <c r="L56" s="85">
        <f t="shared" si="5"/>
        <v>0.74722222222222223</v>
      </c>
      <c r="M56" s="42">
        <f t="shared" si="6"/>
        <v>0</v>
      </c>
      <c r="N56" s="74">
        <v>0</v>
      </c>
      <c r="O56" s="40">
        <v>200000</v>
      </c>
      <c r="P56" s="40">
        <v>0</v>
      </c>
      <c r="Q56" s="40">
        <v>0</v>
      </c>
      <c r="R56" s="41">
        <f t="shared" si="7"/>
        <v>0</v>
      </c>
      <c r="S56" s="42" t="str">
        <f t="shared" si="8"/>
        <v xml:space="preserve"> -</v>
      </c>
    </row>
    <row r="57" spans="2:19" ht="105.75" thickBot="1" x14ac:dyDescent="0.25">
      <c r="B57" s="128"/>
      <c r="C57" s="128"/>
      <c r="D57" s="102" t="s">
        <v>87</v>
      </c>
      <c r="E57" s="103">
        <v>43831</v>
      </c>
      <c r="F57" s="103">
        <v>44196</v>
      </c>
      <c r="G57" s="104" t="s">
        <v>76</v>
      </c>
      <c r="H57" s="111">
        <v>1</v>
      </c>
      <c r="I57" s="111">
        <v>0</v>
      </c>
      <c r="J57" s="123">
        <v>0</v>
      </c>
      <c r="K57" s="107" t="e">
        <f t="shared" si="4"/>
        <v>#DIV/0!</v>
      </c>
      <c r="L57" s="108">
        <f t="shared" si="5"/>
        <v>0.74722222222222223</v>
      </c>
      <c r="M57" s="109" t="str">
        <f t="shared" si="6"/>
        <v xml:space="preserve"> -</v>
      </c>
      <c r="N57" s="110">
        <v>0</v>
      </c>
      <c r="O57" s="111">
        <v>0</v>
      </c>
      <c r="P57" s="111">
        <v>0</v>
      </c>
      <c r="Q57" s="111">
        <v>0</v>
      </c>
      <c r="R57" s="105" t="str">
        <f t="shared" si="7"/>
        <v xml:space="preserve"> -</v>
      </c>
      <c r="S57" s="109" t="str">
        <f t="shared" si="8"/>
        <v xml:space="preserve"> -</v>
      </c>
    </row>
    <row r="58" spans="2:19" ht="12.95" customHeight="1" thickBot="1" x14ac:dyDescent="0.25">
      <c r="B58" s="92"/>
      <c r="C58" s="93"/>
      <c r="D58" s="43"/>
      <c r="E58" s="44"/>
      <c r="F58" s="44"/>
      <c r="G58" s="45"/>
      <c r="H58" s="46"/>
      <c r="I58" s="46"/>
      <c r="J58" s="46"/>
      <c r="K58" s="47"/>
      <c r="L58" s="48"/>
      <c r="M58" s="48"/>
      <c r="N58" s="49"/>
      <c r="O58" s="46"/>
      <c r="P58" s="46"/>
      <c r="Q58" s="46"/>
      <c r="R58" s="48"/>
      <c r="S58" s="50"/>
    </row>
    <row r="59" spans="2:19" ht="90.75" thickBot="1" x14ac:dyDescent="0.25">
      <c r="B59" s="99" t="s">
        <v>93</v>
      </c>
      <c r="C59" s="99" t="s">
        <v>92</v>
      </c>
      <c r="D59" s="97" t="s">
        <v>91</v>
      </c>
      <c r="E59" s="30">
        <v>43831</v>
      </c>
      <c r="F59" s="30">
        <v>44196</v>
      </c>
      <c r="G59" s="19" t="s">
        <v>90</v>
      </c>
      <c r="H59" s="32">
        <v>1</v>
      </c>
      <c r="I59" s="32">
        <v>1</v>
      </c>
      <c r="J59" s="95">
        <v>1</v>
      </c>
      <c r="K59" s="78">
        <f t="shared" si="4"/>
        <v>1</v>
      </c>
      <c r="L59" s="79">
        <f t="shared" si="5"/>
        <v>0.74722222222222223</v>
      </c>
      <c r="M59" s="33">
        <f t="shared" si="6"/>
        <v>1</v>
      </c>
      <c r="N59" s="71" t="s">
        <v>94</v>
      </c>
      <c r="O59" s="31">
        <v>639500</v>
      </c>
      <c r="P59" s="31">
        <v>603823</v>
      </c>
      <c r="Q59" s="31">
        <v>0</v>
      </c>
      <c r="R59" s="32">
        <f t="shared" si="7"/>
        <v>0.9442111024237686</v>
      </c>
      <c r="S59" s="33" t="str">
        <f t="shared" si="8"/>
        <v xml:space="preserve"> -</v>
      </c>
    </row>
    <row r="60" spans="2:19" ht="21" customHeight="1" thickBot="1" x14ac:dyDescent="0.25">
      <c r="E60" s="13"/>
      <c r="F60" s="13"/>
      <c r="H60" s="10"/>
      <c r="I60" s="10"/>
      <c r="J60" s="10"/>
      <c r="K60" s="11"/>
      <c r="L60" s="86">
        <f>+AVERAGE(L12,L14:L22,L24,L26:L42,L44:L57,L59)</f>
        <v>0.74722222222222268</v>
      </c>
      <c r="M60" s="87">
        <f>+AVERAGE(M12,M14:M22,M24,M26:M42,M44:M57,M59)</f>
        <v>0.8392857142857143</v>
      </c>
      <c r="N60" s="88"/>
      <c r="O60" s="89">
        <f>+SUM(O12,O14:O22,O24,O26:O42,O44:O57,O59)</f>
        <v>32247631.307999998</v>
      </c>
      <c r="P60" s="90">
        <f>+SUM(P12,P14:P22,P24,P26:P42,P44:P57,P59)</f>
        <v>6951416</v>
      </c>
      <c r="Q60" s="90">
        <f>+SUM(Q12,Q14:Q22,Q24,Q26:Q42,Q44:Q57,Q59)</f>
        <v>0</v>
      </c>
      <c r="R60" s="91">
        <f t="shared" si="7"/>
        <v>0.2155636156220718</v>
      </c>
      <c r="S60" s="87" t="str">
        <f t="shared" si="8"/>
        <v xml:space="preserve"> -</v>
      </c>
    </row>
    <row r="61" spans="2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2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2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2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31"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  <mergeCell ref="D17:D21"/>
    <mergeCell ref="D14:D16"/>
    <mergeCell ref="C14:C22"/>
    <mergeCell ref="B14:B22"/>
    <mergeCell ref="C44:C57"/>
    <mergeCell ref="C26:C42"/>
    <mergeCell ref="B24:B57"/>
    <mergeCell ref="D47:D54"/>
    <mergeCell ref="D55:D56"/>
    <mergeCell ref="D40:D42"/>
    <mergeCell ref="D35:D39"/>
    <mergeCell ref="D31:D34"/>
    <mergeCell ref="D26:D30"/>
    <mergeCell ref="D44:D46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2020-11-03T22:55:16Z</dcterms:modified>
</cp:coreProperties>
</file>