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0730" windowHeight="11760"/>
  </bookViews>
  <sheets>
    <sheet name="2018" sheetId="12" r:id="rId1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12" l="1"/>
  <c r="N12" i="12"/>
  <c r="L13" i="12"/>
  <c r="N13" i="12"/>
  <c r="L15" i="12"/>
  <c r="N15" i="12"/>
  <c r="L16" i="12"/>
  <c r="N16" i="12"/>
  <c r="L17" i="12"/>
  <c r="N17" i="12"/>
  <c r="L18" i="12"/>
  <c r="N18" i="12"/>
  <c r="N19" i="12"/>
  <c r="L20" i="12"/>
  <c r="N20" i="12"/>
  <c r="L21" i="12"/>
  <c r="N21" i="12"/>
  <c r="N22" i="12"/>
  <c r="L23" i="12"/>
  <c r="N23" i="12"/>
  <c r="L25" i="12"/>
  <c r="N25" i="12"/>
  <c r="L26" i="12"/>
  <c r="N26" i="12"/>
  <c r="L27" i="12"/>
  <c r="N27" i="12"/>
  <c r="L28" i="12"/>
  <c r="N28" i="12"/>
  <c r="L29" i="12"/>
  <c r="N29" i="12"/>
  <c r="L30" i="12"/>
  <c r="N30" i="12"/>
  <c r="L31" i="12"/>
  <c r="N31" i="12"/>
  <c r="L32" i="12"/>
  <c r="N32" i="12"/>
  <c r="L33" i="12"/>
  <c r="N33" i="12"/>
  <c r="L34" i="12"/>
  <c r="N34" i="12"/>
  <c r="L35" i="12"/>
  <c r="N35" i="12"/>
  <c r="N36" i="12"/>
  <c r="L37" i="12"/>
  <c r="N37" i="12"/>
  <c r="L38" i="12"/>
  <c r="N38" i="12"/>
  <c r="L39" i="12"/>
  <c r="N39" i="12"/>
  <c r="L40" i="12"/>
  <c r="N40" i="12"/>
  <c r="L42" i="12"/>
  <c r="N42" i="12"/>
  <c r="L43" i="12"/>
  <c r="N43" i="12"/>
  <c r="L44" i="12"/>
  <c r="N44" i="12"/>
  <c r="L45" i="12"/>
  <c r="N45" i="12"/>
  <c r="N46" i="12"/>
  <c r="L47" i="12"/>
  <c r="N47" i="12"/>
  <c r="L49" i="12"/>
  <c r="N49" i="12"/>
  <c r="L50" i="12"/>
  <c r="N50" i="12"/>
  <c r="L52" i="12"/>
  <c r="N52" i="12"/>
  <c r="L53" i="12"/>
  <c r="N53" i="12"/>
  <c r="L54" i="12"/>
  <c r="N54" i="12"/>
  <c r="L55" i="12"/>
  <c r="N55" i="12"/>
  <c r="L56" i="12"/>
  <c r="N56" i="12"/>
  <c r="L57" i="12"/>
  <c r="N57" i="12"/>
  <c r="L58" i="12"/>
  <c r="N58" i="12"/>
  <c r="L59" i="12"/>
  <c r="N59" i="12"/>
  <c r="L60" i="12"/>
  <c r="N60" i="12"/>
  <c r="L61" i="12"/>
  <c r="N61" i="12"/>
  <c r="L62" i="12"/>
  <c r="N62" i="12"/>
  <c r="L64" i="12"/>
  <c r="N64" i="12"/>
  <c r="N65" i="12"/>
  <c r="L66" i="12"/>
  <c r="N66" i="12"/>
  <c r="L68" i="12"/>
  <c r="N68" i="12"/>
  <c r="L69" i="12"/>
  <c r="N69" i="12"/>
  <c r="N70" i="12"/>
  <c r="N71" i="12"/>
  <c r="L72" i="12"/>
  <c r="N72" i="12"/>
  <c r="L73" i="12"/>
  <c r="N73" i="12"/>
  <c r="L74" i="12"/>
  <c r="N74" i="12"/>
  <c r="L75" i="12"/>
  <c r="N75" i="12"/>
  <c r="L76" i="12"/>
  <c r="N76" i="12"/>
  <c r="N77" i="12"/>
  <c r="L78" i="12"/>
  <c r="N78" i="12"/>
  <c r="L79" i="12"/>
  <c r="N79" i="12"/>
  <c r="N80" i="12"/>
  <c r="L81" i="12"/>
  <c r="N81" i="12"/>
  <c r="L82" i="12"/>
  <c r="N82" i="12"/>
  <c r="L83" i="12"/>
  <c r="N83" i="12"/>
  <c r="L84" i="12"/>
  <c r="N84" i="12"/>
  <c r="L85" i="12"/>
  <c r="N85" i="12"/>
  <c r="L86" i="12"/>
  <c r="N86" i="12"/>
  <c r="L87" i="12"/>
  <c r="N87" i="12"/>
  <c r="L88" i="12"/>
  <c r="N88" i="12"/>
  <c r="L89" i="12"/>
  <c r="N89" i="12"/>
  <c r="L90" i="12"/>
  <c r="N90" i="12"/>
  <c r="L91" i="12"/>
  <c r="N91" i="12"/>
  <c r="L92" i="12"/>
  <c r="N92" i="12"/>
  <c r="L93" i="12"/>
  <c r="N93" i="12"/>
  <c r="L94" i="12"/>
  <c r="N94" i="12"/>
  <c r="N95" i="12"/>
  <c r="N96" i="12"/>
  <c r="L97" i="12"/>
  <c r="N97" i="12"/>
  <c r="N98" i="12"/>
  <c r="I68" i="12"/>
  <c r="I46" i="12"/>
  <c r="I15" i="12"/>
  <c r="I16" i="12"/>
  <c r="I19" i="12"/>
  <c r="I20" i="12"/>
  <c r="I21" i="12"/>
  <c r="I22" i="12"/>
  <c r="I31" i="12"/>
  <c r="I36" i="12"/>
  <c r="I39" i="12"/>
  <c r="I40" i="12"/>
  <c r="I42" i="12"/>
  <c r="I49" i="12"/>
  <c r="I50" i="12"/>
  <c r="I56" i="12"/>
  <c r="I57" i="12"/>
  <c r="I58" i="12"/>
  <c r="I60" i="12"/>
  <c r="I65" i="12"/>
  <c r="I66" i="12"/>
  <c r="I70" i="12"/>
  <c r="I71" i="12"/>
  <c r="I72" i="12"/>
  <c r="I75" i="12"/>
  <c r="I77" i="12"/>
  <c r="I80" i="12"/>
  <c r="I83" i="12"/>
  <c r="I84" i="12"/>
  <c r="I85" i="12"/>
  <c r="I91" i="12"/>
  <c r="I93" i="12"/>
  <c r="I95" i="12"/>
  <c r="I96" i="12"/>
  <c r="I97" i="12"/>
  <c r="I94" i="12"/>
  <c r="I92" i="12"/>
  <c r="I90" i="12"/>
  <c r="I89" i="12"/>
  <c r="I88" i="12"/>
  <c r="I87" i="12"/>
  <c r="I86" i="12"/>
  <c r="I82" i="12"/>
  <c r="I81" i="12"/>
  <c r="I79" i="12"/>
  <c r="I78" i="12"/>
  <c r="I76" i="12"/>
  <c r="I74" i="12"/>
  <c r="I73" i="12"/>
  <c r="I69" i="12"/>
  <c r="I64" i="12"/>
  <c r="I62" i="12"/>
  <c r="I61" i="12"/>
  <c r="I59" i="12"/>
  <c r="I55" i="12"/>
  <c r="I54" i="12"/>
  <c r="I53" i="12"/>
  <c r="I52" i="12"/>
  <c r="I47" i="12"/>
  <c r="I45" i="12"/>
  <c r="I44" i="12"/>
  <c r="I43" i="12"/>
  <c r="I38" i="12"/>
  <c r="I37" i="12"/>
  <c r="I35" i="12"/>
  <c r="I34" i="12"/>
  <c r="I33" i="12"/>
  <c r="I32" i="12"/>
  <c r="I30" i="12"/>
  <c r="I29" i="12"/>
  <c r="I28" i="12"/>
  <c r="I27" i="12"/>
  <c r="I26" i="12"/>
  <c r="I25" i="12"/>
  <c r="I23" i="12"/>
  <c r="I18" i="12"/>
  <c r="I17" i="12"/>
  <c r="I12" i="12"/>
  <c r="I13" i="12"/>
  <c r="R98" i="12"/>
  <c r="Q98" i="12"/>
  <c r="T98" i="12"/>
  <c r="P98" i="12"/>
  <c r="S98" i="12"/>
  <c r="L22" i="12"/>
  <c r="L46" i="12"/>
  <c r="L80" i="12"/>
  <c r="L96" i="12"/>
  <c r="M12" i="12"/>
  <c r="M13" i="12"/>
  <c r="M15" i="12"/>
  <c r="M16" i="12"/>
  <c r="M17" i="12"/>
  <c r="M18" i="12"/>
  <c r="M19" i="12"/>
  <c r="M20" i="12"/>
  <c r="M21" i="12"/>
  <c r="M22" i="12"/>
  <c r="M23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2" i="12"/>
  <c r="M43" i="12"/>
  <c r="M44" i="12"/>
  <c r="M45" i="12"/>
  <c r="M46" i="12"/>
  <c r="M47" i="12"/>
  <c r="M49" i="12"/>
  <c r="M50" i="12"/>
  <c r="M52" i="12"/>
  <c r="M53" i="12"/>
  <c r="M54" i="12"/>
  <c r="M55" i="12"/>
  <c r="M56" i="12"/>
  <c r="M57" i="12"/>
  <c r="M58" i="12"/>
  <c r="M59" i="12"/>
  <c r="M60" i="12"/>
  <c r="M61" i="12"/>
  <c r="M62" i="12"/>
  <c r="M64" i="12"/>
  <c r="M65" i="12"/>
  <c r="M66" i="12"/>
  <c r="M68" i="12"/>
  <c r="M69" i="12"/>
  <c r="M70" i="12"/>
  <c r="M71" i="12"/>
  <c r="M72" i="12"/>
  <c r="M73" i="12"/>
  <c r="M74" i="12"/>
  <c r="M75" i="12"/>
  <c r="M76" i="12"/>
  <c r="M77" i="12"/>
  <c r="M78" i="12"/>
  <c r="M79" i="12"/>
  <c r="M80" i="12"/>
  <c r="M81" i="12"/>
  <c r="M82" i="12"/>
  <c r="M83" i="12"/>
  <c r="M84" i="12"/>
  <c r="M85" i="12"/>
  <c r="M86" i="12"/>
  <c r="M87" i="12"/>
  <c r="M88" i="12"/>
  <c r="M89" i="12"/>
  <c r="M90" i="12"/>
  <c r="M91" i="12"/>
  <c r="M92" i="12"/>
  <c r="M93" i="12"/>
  <c r="M94" i="12"/>
  <c r="M95" i="12"/>
  <c r="M96" i="12"/>
  <c r="M97" i="12"/>
  <c r="M98" i="12"/>
  <c r="T97" i="12"/>
  <c r="S97" i="12"/>
  <c r="T96" i="12"/>
  <c r="S96" i="12"/>
  <c r="T95" i="12"/>
  <c r="S95" i="12"/>
  <c r="L95" i="12"/>
  <c r="T94" i="12"/>
  <c r="S94" i="12"/>
  <c r="T93" i="12"/>
  <c r="S93" i="12"/>
  <c r="T92" i="12"/>
  <c r="S92" i="12"/>
  <c r="T91" i="12"/>
  <c r="S91" i="12"/>
  <c r="T90" i="12"/>
  <c r="S90" i="12"/>
  <c r="T89" i="12"/>
  <c r="S89" i="12"/>
  <c r="T88" i="12"/>
  <c r="S88" i="12"/>
  <c r="T87" i="12"/>
  <c r="S87" i="12"/>
  <c r="T86" i="12"/>
  <c r="S86" i="12"/>
  <c r="T85" i="12"/>
  <c r="S85" i="12"/>
  <c r="T84" i="12"/>
  <c r="S84" i="12"/>
  <c r="T83" i="12"/>
  <c r="S83" i="12"/>
  <c r="T82" i="12"/>
  <c r="S82" i="12"/>
  <c r="T81" i="12"/>
  <c r="S81" i="12"/>
  <c r="T80" i="12"/>
  <c r="S80" i="12"/>
  <c r="T79" i="12"/>
  <c r="S79" i="12"/>
  <c r="T78" i="12"/>
  <c r="S78" i="12"/>
  <c r="T77" i="12"/>
  <c r="S77" i="12"/>
  <c r="L77" i="12"/>
  <c r="T76" i="12"/>
  <c r="S76" i="12"/>
  <c r="T75" i="12"/>
  <c r="S75" i="12"/>
  <c r="T74" i="12"/>
  <c r="S74" i="12"/>
  <c r="T73" i="12"/>
  <c r="S73" i="12"/>
  <c r="T72" i="12"/>
  <c r="S72" i="12"/>
  <c r="T71" i="12"/>
  <c r="S71" i="12"/>
  <c r="L71" i="12"/>
  <c r="T70" i="12"/>
  <c r="S70" i="12"/>
  <c r="L70" i="12"/>
  <c r="T69" i="12"/>
  <c r="S69" i="12"/>
  <c r="T68" i="12"/>
  <c r="S68" i="12"/>
  <c r="T66" i="12"/>
  <c r="S66" i="12"/>
  <c r="T65" i="12"/>
  <c r="S65" i="12"/>
  <c r="L65" i="12"/>
  <c r="T64" i="12"/>
  <c r="S64" i="12"/>
  <c r="T62" i="12"/>
  <c r="S62" i="12"/>
  <c r="T61" i="12"/>
  <c r="S61" i="12"/>
  <c r="T60" i="12"/>
  <c r="S60" i="12"/>
  <c r="T59" i="12"/>
  <c r="S59" i="12"/>
  <c r="T58" i="12"/>
  <c r="S58" i="12"/>
  <c r="T57" i="12"/>
  <c r="S57" i="12"/>
  <c r="T56" i="12"/>
  <c r="S56" i="12"/>
  <c r="T55" i="12"/>
  <c r="S55" i="12"/>
  <c r="T54" i="12"/>
  <c r="S54" i="12"/>
  <c r="T53" i="12"/>
  <c r="S53" i="12"/>
  <c r="T52" i="12"/>
  <c r="S52" i="12"/>
  <c r="T50" i="12"/>
  <c r="S50" i="12"/>
  <c r="T49" i="12"/>
  <c r="S49" i="12"/>
  <c r="T47" i="12"/>
  <c r="S47" i="12"/>
  <c r="T46" i="12"/>
  <c r="S46" i="12"/>
  <c r="T45" i="12"/>
  <c r="S45" i="12"/>
  <c r="T44" i="12"/>
  <c r="S44" i="12"/>
  <c r="T43" i="12"/>
  <c r="S43" i="12"/>
  <c r="T42" i="12"/>
  <c r="S42" i="12"/>
  <c r="T40" i="12"/>
  <c r="S40" i="12"/>
  <c r="T39" i="12"/>
  <c r="S39" i="12"/>
  <c r="T38" i="12"/>
  <c r="S38" i="12"/>
  <c r="T37" i="12"/>
  <c r="S37" i="12"/>
  <c r="T36" i="12"/>
  <c r="S36" i="12"/>
  <c r="L36" i="12"/>
  <c r="T35" i="12"/>
  <c r="S35" i="12"/>
  <c r="T34" i="12"/>
  <c r="S34" i="12"/>
  <c r="T33" i="12"/>
  <c r="S33" i="12"/>
  <c r="T32" i="12"/>
  <c r="S32" i="12"/>
  <c r="T31" i="12"/>
  <c r="S31" i="12"/>
  <c r="T30" i="12"/>
  <c r="S30" i="12"/>
  <c r="T29" i="12"/>
  <c r="S29" i="12"/>
  <c r="T28" i="12"/>
  <c r="S28" i="12"/>
  <c r="T27" i="12"/>
  <c r="S27" i="12"/>
  <c r="T26" i="12"/>
  <c r="S26" i="12"/>
  <c r="T25" i="12"/>
  <c r="S25" i="12"/>
  <c r="T23" i="12"/>
  <c r="S23" i="12"/>
  <c r="T22" i="12"/>
  <c r="S22" i="12"/>
  <c r="T21" i="12"/>
  <c r="S21" i="12"/>
  <c r="T20" i="12"/>
  <c r="S20" i="12"/>
  <c r="T19" i="12"/>
  <c r="S19" i="12"/>
  <c r="L19" i="12"/>
  <c r="T18" i="12"/>
  <c r="S18" i="12"/>
  <c r="T17" i="12"/>
  <c r="S17" i="12"/>
  <c r="T16" i="12"/>
  <c r="S16" i="12"/>
  <c r="T15" i="12"/>
  <c r="S15" i="12"/>
  <c r="T13" i="12"/>
  <c r="S13" i="12"/>
  <c r="T12" i="12"/>
  <c r="S12" i="12"/>
</calcChain>
</file>

<file path=xl/sharedStrings.xml><?xml version="1.0" encoding="utf-8"?>
<sst xmlns="http://schemas.openxmlformats.org/spreadsheetml/2006/main" count="163" uniqueCount="143">
  <si>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</si>
  <si>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</si>
  <si>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</si>
  <si>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</si>
  <si>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</si>
  <si>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</si>
  <si>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</si>
  <si>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</si>
  <si>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</si>
  <si>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</si>
  <si>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</si>
  <si>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</si>
  <si>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</si>
  <si>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</si>
  <si>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</si>
  <si>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</si>
  <si>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</si>
  <si>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</si>
  <si>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</si>
  <si>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</si>
  <si>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</si>
  <si>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</si>
  <si>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</si>
  <si>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</si>
  <si>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</si>
  <si>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</si>
  <si>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</si>
  <si>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SECRETARÍA DEL INTERIOR</t>
  </si>
  <si>
    <t>Número de estrategias de casas para nuevos liderazgos implementadas y mantenidas.</t>
  </si>
  <si>
    <t>Número de conversatorios convocados y realizados con organizaciones sociales, organizaciones políticas, periodísticas o grupos de líderes de opinión para discutir asuntos del gobierno y la ciudad.</t>
  </si>
  <si>
    <t>Porcentaje de avance en la sistematización de los procesos que adelantan las inspecciones de policía.</t>
  </si>
  <si>
    <t>Número de procesos descongestionados de las inspecciones iniciados antes del 2012 y que impiden la buena atención al ciudadano.</t>
  </si>
  <si>
    <t>Número de planes de descongestión y gestión formulados e implementados.</t>
  </si>
  <si>
    <t>Número de estrategias robustas de transparencia en las inspecciones formulados e implementados.</t>
  </si>
  <si>
    <t>Número de cargos supernumerarios creados para la descongestión de las inspecciones municipales de policía.</t>
  </si>
  <si>
    <t>Número de sedes de comisarías de familia (Norte y Joya) mejoradas y equipadas.</t>
  </si>
  <si>
    <t>Número de sedes nuevas de comisarías de familias (Oriente y Sur) adecuadas y equipadas.</t>
  </si>
  <si>
    <t>Porcentaje de procedimientos de las comisarías de familia digitalizados y sistematizados,</t>
  </si>
  <si>
    <t>Número de planes de mejoramiento de las comisarías de familia implementadas y mantenidas.</t>
  </si>
  <si>
    <t>Número de rutas de seguridad para prevenir riesgos y proteger a víctimas del conflicto interno armado.</t>
  </si>
  <si>
    <t>Número de PAT, mapa de riesgos, plan de prevención y protección y el plan de contingencia mantenidos actualizados.</t>
  </si>
  <si>
    <t>Número de caracterizaciones de las víctimas realizadas y mantenidas actualizadas.</t>
  </si>
  <si>
    <t>Número de mesas de participación a víctimas con el fortalecimiento mantenido.</t>
  </si>
  <si>
    <t>Porcentaje de población víctima del conflicto interno armado que cumpla con los requisitos de ley con ayuda humanitaria de urgencia y en transición incluyendo asistencia exequial garantizada.</t>
  </si>
  <si>
    <t>Porcentaje de procesos de retorno y reubicación a la población víctima del conflicto interno armado mantenidos.</t>
  </si>
  <si>
    <t>Número de iniciativas encaminadas a generar garantías de no repetición y reparación simbólica a víctimas del conflicto interno armado apoyados.</t>
  </si>
  <si>
    <t>Número de días de memoria y de solidaridad con las víctimas del conflicto interno armado conmemorados.</t>
  </si>
  <si>
    <t>Número de apoyo logístico mantenidos para la realización del comité territorial de justicia transicional con sus mesas temáticas.</t>
  </si>
  <si>
    <t>Número de Centros de Atención Integral para las Víctimas del conflicto interno mantenidos y mejorados.</t>
  </si>
  <si>
    <t>Número de oficinas para la Paz creada, dotadas y mantenidas.</t>
  </si>
  <si>
    <t>Número de actividades enfocadas a la organización y participación de las organizaciones sociales de víctimas realizadas en torno a la agenda de paz y la reparación integral.</t>
  </si>
  <si>
    <t>Número de programas mantenidos en temas de emprendimiento a personas en procesos de reintegración.</t>
  </si>
  <si>
    <t>Número de estrategias de apoyo a las iniciativas y programas de la Agencia Colombiana para la Reintegración - ACR implementadas y mantenidas.</t>
  </si>
  <si>
    <t>Número de brigadas de ayuda humanitaria realizadas dirigidas a la población carcelaria en los diferentes centros de reclusión.</t>
  </si>
  <si>
    <t>Número de estrategias de apoyo a la generación de ingresos  para pospenados implementadas y mantenidas.</t>
  </si>
  <si>
    <t>Número de jornadas de promoción de los derechos humanos para prevenir la violencia contra niñas y niños realizadas.</t>
  </si>
  <si>
    <t>Porcentaje de menores infractores con atención integral mantenida.</t>
  </si>
  <si>
    <t>Porcentaje de jóvenes infractores incluidos a la justicia juvenil restaurativa.</t>
  </si>
  <si>
    <t>Número de hogares de paso para las niñas, niños y adolescentes en riesgo garantizado.</t>
  </si>
  <si>
    <t>Número de convenios realizados para la construcción y dotación de un centro de atención especializado para la atención de los adolescentes en conflicto con la ley, acorde a los requerimientos de la ley de infancia y adolescencia.</t>
  </si>
  <si>
    <t>Número de programas de prevención e inclusión social en jóvenes formulados e implementados frente al consumo de sustancias psicoactivas y conductas disfuncionales en los ámbito comunitario, familiar y escolar.</t>
  </si>
  <si>
    <t>Número de capacitaciones realizadas a los comisarios de familia en justicia con equidad.</t>
  </si>
  <si>
    <t>Número de iniciativas de promoción de los derechos humanos para prevenir la violencia contra la mujer y violencia intrafamiliar implementadas.</t>
  </si>
  <si>
    <t>Número de Planes Municipales de Gestión del Riesgo mantenidos.</t>
  </si>
  <si>
    <t>Número de Oficinas de Gestión del Riesgo creadas y mantenidas en el marco de la ley.</t>
  </si>
  <si>
    <t>Número de políticas de gestión del riesgo actualizadas y mantenidas.</t>
  </si>
  <si>
    <t>Número de observatorios de riesgo de desastre creados y mantenidos.</t>
  </si>
  <si>
    <t>Número de escenarios de riesgo en sistemas de información geográfica desarrolladas.</t>
  </si>
  <si>
    <t>Número de estudios de evaluación y priorización de obras de mitigación realizados.</t>
  </si>
  <si>
    <t>Número de estaciones telemétricas de alertas tempranas adquiridas.</t>
  </si>
  <si>
    <t>Porcentaje de personas afectadas por desastres suministrados con elementos básico.</t>
  </si>
  <si>
    <t>Número de simulacros de desastres realizados.</t>
  </si>
  <si>
    <t>Porcentaje de emergencias atendidas con ayudas humanitarias.</t>
  </si>
  <si>
    <t>Número de planes de adquisición del sistema integral de emergencias formulados e implementados.</t>
  </si>
  <si>
    <t>Número de intervenciones estratégicas mantenidas para las diferentes plazas de mercado a cargo del municipio.</t>
  </si>
  <si>
    <t>Número de estudios de diagnóstico realizados en las plazas de mercado a cargo del Municipio.</t>
  </si>
  <si>
    <t>Número de operativos de recuperación, control y preservación del espacio público realizados.</t>
  </si>
  <si>
    <t>Número de casas de justicia del sur creadas y mantenidas.</t>
  </si>
  <si>
    <t>Número de casas de justicia en el Norte mantenidas, mejoradas y con más servicios a la ciudadanía.</t>
  </si>
  <si>
    <t>Número de jueces de paz implementados.</t>
  </si>
  <si>
    <t>Número de estrategias de promoción denominadas “casa de justicia móvil” implementadas en comunidades aledañas a las casas de justicia.</t>
  </si>
  <si>
    <t>Número de cámaras adquiridas para el circuito cerrado de televisión.</t>
  </si>
  <si>
    <t>Número de Planes Integrales de Seguridad (PISCC) formulados e implementados en conjunto con autoridades del Comité Municipal de Orden Público.</t>
  </si>
  <si>
    <t>Número de estaciones de policía en el centro adecuadas y puestas en funcionamiento.</t>
  </si>
  <si>
    <t>Número de CAIs de Policía remodelados y adecuados.</t>
  </si>
  <si>
    <t>Número de frentes de seguridad mantenidos.</t>
  </si>
  <si>
    <t>Número de Centros de Prevención y Protección habilitados al servicio de la Policía.</t>
  </si>
  <si>
    <t>Número de estrategias del Modelo Nacional Vigilancia comunitaria por cuadrantes de la Policía apoyadas en la implementación y mantenidas.</t>
  </si>
  <si>
    <t>Número de metodologías de puntos críticos para la seguridad ciudadana de la policía apoyadas en su implementación y mantenidas.</t>
  </si>
  <si>
    <t>Número de estrategias de focalización o territorialización implementadas en conjunto con demás autoridades de Seguridad.</t>
  </si>
  <si>
    <t>Número de herramientas tecnológicas para la denuncia e información ciudadana implementadas y mantenidas (Red Virtual de Seguridad).</t>
  </si>
  <si>
    <t>Número de estrategias interinstitucionales mantenidas para la inspección, vigilancia y control de los establecimientos de comercio.</t>
  </si>
  <si>
    <t>Número de operativos realizados para el control a la comercialización de combustibles lícitos e ilícitos.</t>
  </si>
  <si>
    <t>Número de operativos para la protección al consumidor realizados.</t>
  </si>
  <si>
    <t>Número de capacitaciones y/o socializaciones dirigidas a comunidad y comerciantes sobre las normas de protección al consumidor realizadas.</t>
  </si>
  <si>
    <t>Número de estrategias de Reacción Inmediata Municipal (RIMB) mantenidos y fortalecidos.</t>
  </si>
  <si>
    <t>Número de estrategias mantenidas promover y mantener la Escuela de Convivencia, Tolerancia y Seguridad Ciudadana institucionalizada por el Decreto 0269 de 2012.</t>
  </si>
  <si>
    <t>Número de estrategias de promoción comunitaria de los mecanismos alternativos de solución de conflictos a través de la unidad móvil de la conciliación mantenidas.</t>
  </si>
  <si>
    <t>Número de observatorios del delito mantenidos y fortalecidos.</t>
  </si>
  <si>
    <t>Número de programas de Tolerancia en Movimiento mantenidos institucionalizados por el Acierdo Municipal 026 del 2014.</t>
  </si>
  <si>
    <t>Número de conversatorios realizados para la promoción de los derechos humanos con enfoque diferencial.</t>
  </si>
  <si>
    <t>Porcentaje de víctimas de la trata de personas con asistencia y apoyo.</t>
  </si>
  <si>
    <t>Número de campañas comunitarias desarrolladas para la prevención de la trata de personas adelantadas a nivel masivo en barrios, colegios y sitios de concurrencia pública.</t>
  </si>
  <si>
    <t>Número de políticas públicas de derechos humanos, formuladas e implementadas.</t>
  </si>
  <si>
    <t>Número de planes realizados de protección de la labor de líderes sociales, comunales, políticos y defensores de derechos humanos en coordinación con autoridades de policía y organismos nacionales e internacionales de protección de los derechos humanos.</t>
  </si>
  <si>
    <t>Número de planes realizados para la reactivación, fortalecimiento y funcionamiento del Consejo Municipal de Paz.</t>
  </si>
  <si>
    <t>Número de observatorios de paz de Bucaramanga implementados.</t>
  </si>
  <si>
    <t>NUEVOS LIDERAZGOS</t>
  </si>
  <si>
    <t>CIUDADANÍA EMPODERADA Y DEBATE PÚBLICO</t>
  </si>
  <si>
    <t>INSPECCIONES Y COMISARÍAS QUE FUNCIONAN</t>
  </si>
  <si>
    <t>VÍCTIMAS DEL CONFLICTO INTERNO ARMADO</t>
  </si>
  <si>
    <t>POBLACIÓN EN PROCESO DE REINTEGRACIÓN</t>
  </si>
  <si>
    <t>POBLACIÓN CARCELARIA Y POSPENADOS</t>
  </si>
  <si>
    <t>JUGANDO Y APRENDIENDO (INFANCIA)</t>
  </si>
  <si>
    <t>CRECIENDO Y CONSTRUYENDO (ADOLESCENCIA)</t>
  </si>
  <si>
    <t>JÓVENES VITALES</t>
  </si>
  <si>
    <t>VIDA LIBRE DE VIOLENCIAS</t>
  </si>
  <si>
    <t>CONOCIMIENTO DEL RIESGO DEL DESASTRE</t>
  </si>
  <si>
    <t>REDUCCIÓN Y MITIGACIÓN DEL RIESGO DE DESASTRE</t>
  </si>
  <si>
    <t>MANEJO DE EMERGENCIAS Y DESASTRES</t>
  </si>
  <si>
    <t>INTERVENCIÓN SOCIAL DEL ESPACIO PÚBLICO</t>
  </si>
  <si>
    <t>CASAS DE JUSTICIA</t>
  </si>
  <si>
    <t>SEGURIDAD CON LÓGICA Y ÉTICA</t>
  </si>
  <si>
    <t>CONVIVENCIA</t>
  </si>
  <si>
    <t>FORTALECIMIENTO DE LOS DERECHOS HUMANOS</t>
  </si>
  <si>
    <t>BUCARAMANGA TERRITORIO DE PAZ</t>
  </si>
  <si>
    <t>GOBIERNO PARTICIPATIVO Y ABIERTO</t>
  </si>
  <si>
    <t>GOBIERNO LEGAL Y EFECTIVO</t>
  </si>
  <si>
    <t>ATENCIÓN PRIORITARIA Y FOCALIZADA A GRUPOS DE POBLACIÓN VULNERABLE</t>
  </si>
  <si>
    <t>LOS CAMINOS DE LA VIDA</t>
  </si>
  <si>
    <t>GESTIÓN DEL RIESGO</t>
  </si>
  <si>
    <t>RED DE ESPACIO PÚBLICO</t>
  </si>
  <si>
    <t>SEGURIDAD Y CONVIVENCIA</t>
  </si>
  <si>
    <t>4 - CALIDAD DE VIDA</t>
  </si>
  <si>
    <t>3 - SOSTENIBILIDAD AMBIENTAL</t>
  </si>
  <si>
    <t>2 - INCLUSIÓN SOCIAL</t>
  </si>
  <si>
    <t>1 - GOBERNANZA DEMOCRÁTICA</t>
  </si>
  <si>
    <t>MUJERES Y EQUIDAD DE GÉNERO</t>
  </si>
  <si>
    <t xml:space="preserve"> -</t>
  </si>
  <si>
    <t>2210675
2210268</t>
  </si>
  <si>
    <t>2210679
2210289</t>
  </si>
  <si>
    <t>2210294
2210289</t>
  </si>
  <si>
    <t>2210122
2210294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</si>
</sst>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12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000000"/>
      <name val="Arial"/>
      <family val="2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6600"/>
        <bgColor rgb="FF000000"/>
      </patternFill>
    </fill>
  </fills>
  <borders count="6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307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73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horizontal="justify" vertical="center" wrapText="1"/>
    </xf>
    <xf numFmtId="0" fontId="3" fillId="0" borderId="39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6" fillId="3" borderId="17" xfId="0" applyFont="1" applyFill="1" applyBorder="1" applyAlignment="1">
      <alignment horizontal="center" vertical="center"/>
    </xf>
    <xf numFmtId="9" fontId="6" fillId="3" borderId="17" xfId="0" applyNumberFormat="1" applyFont="1" applyFill="1" applyBorder="1" applyAlignment="1">
      <alignment horizontal="center" vertical="center"/>
    </xf>
    <xf numFmtId="9" fontId="6" fillId="3" borderId="41" xfId="0" applyNumberFormat="1" applyFont="1" applyFill="1" applyBorder="1" applyAlignment="1">
      <alignment horizontal="center" vertical="center"/>
    </xf>
    <xf numFmtId="164" fontId="3" fillId="0" borderId="19" xfId="0" applyNumberFormat="1" applyFont="1" applyBorder="1" applyAlignment="1" applyProtection="1">
      <alignment horizontal="center" vertical="center"/>
    </xf>
    <xf numFmtId="9" fontId="6" fillId="3" borderId="40" xfId="0" applyNumberFormat="1" applyFont="1" applyFill="1" applyBorder="1" applyAlignment="1">
      <alignment horizontal="center" vertical="center"/>
    </xf>
    <xf numFmtId="9" fontId="6" fillId="4" borderId="40" xfId="0" applyNumberFormat="1" applyFont="1" applyFill="1" applyBorder="1" applyAlignment="1">
      <alignment horizontal="center" vertical="center"/>
    </xf>
    <xf numFmtId="9" fontId="6" fillId="4" borderId="4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164" fontId="6" fillId="3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justify" vertical="center" wrapText="1"/>
    </xf>
    <xf numFmtId="164" fontId="6" fillId="4" borderId="0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3" fontId="6" fillId="0" borderId="47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9" fontId="6" fillId="0" borderId="9" xfId="0" applyNumberFormat="1" applyFont="1" applyBorder="1" applyAlignment="1">
      <alignment horizontal="center" vertical="center"/>
    </xf>
    <xf numFmtId="0" fontId="5" fillId="0" borderId="7" xfId="0" applyFont="1" applyFill="1" applyBorder="1" applyAlignment="1">
      <alignment horizontal="justify" vertical="center" wrapText="1"/>
    </xf>
    <xf numFmtId="0" fontId="6" fillId="4" borderId="49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justify" vertical="center" wrapText="1"/>
    </xf>
    <xf numFmtId="164" fontId="6" fillId="0" borderId="20" xfId="0" applyNumberFormat="1" applyFont="1" applyBorder="1" applyAlignment="1">
      <alignment horizontal="center" vertical="center"/>
    </xf>
    <xf numFmtId="3" fontId="6" fillId="0" borderId="20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9" fontId="6" fillId="0" borderId="34" xfId="0" applyNumberFormat="1" applyFont="1" applyBorder="1" applyAlignment="1">
      <alignment horizontal="center" vertical="center"/>
    </xf>
    <xf numFmtId="0" fontId="3" fillId="0" borderId="20" xfId="0" applyFont="1" applyFill="1" applyBorder="1" applyAlignment="1">
      <alignment horizontal="justify" vertical="center" wrapText="1"/>
    </xf>
    <xf numFmtId="164" fontId="6" fillId="0" borderId="39" xfId="0" applyNumberFormat="1" applyFont="1" applyBorder="1" applyAlignment="1">
      <alignment horizontal="center" vertical="center"/>
    </xf>
    <xf numFmtId="0" fontId="7" fillId="0" borderId="39" xfId="0" applyFont="1" applyFill="1" applyBorder="1" applyAlignment="1">
      <alignment horizontal="justify" vertical="center" wrapText="1"/>
    </xf>
    <xf numFmtId="3" fontId="6" fillId="0" borderId="39" xfId="0" applyNumberFormat="1" applyFont="1" applyBorder="1" applyAlignment="1">
      <alignment horizontal="center" vertical="center"/>
    </xf>
    <xf numFmtId="9" fontId="6" fillId="0" borderId="39" xfId="0" applyNumberFormat="1" applyFont="1" applyBorder="1" applyAlignment="1">
      <alignment horizontal="center" vertical="center"/>
    </xf>
    <xf numFmtId="9" fontId="6" fillId="0" borderId="53" xfId="0" applyNumberFormat="1" applyFont="1" applyBorder="1" applyAlignment="1">
      <alignment horizontal="center" vertical="center"/>
    </xf>
    <xf numFmtId="0" fontId="6" fillId="0" borderId="54" xfId="0" applyFont="1" applyBorder="1" applyAlignment="1">
      <alignment horizontal="justify" vertical="center" wrapText="1"/>
    </xf>
    <xf numFmtId="164" fontId="6" fillId="0" borderId="36" xfId="0" applyNumberFormat="1" applyFont="1" applyBorder="1" applyAlignment="1">
      <alignment horizontal="center" vertical="center"/>
    </xf>
    <xf numFmtId="3" fontId="6" fillId="0" borderId="36" xfId="0" applyNumberFormat="1" applyFont="1" applyBorder="1" applyAlignment="1">
      <alignment horizontal="center" vertical="center"/>
    </xf>
    <xf numFmtId="9" fontId="6" fillId="0" borderId="36" xfId="0" applyNumberFormat="1" applyFont="1" applyBorder="1" applyAlignment="1">
      <alignment horizontal="center" vertical="center"/>
    </xf>
    <xf numFmtId="9" fontId="6" fillId="0" borderId="35" xfId="0" applyNumberFormat="1" applyFont="1" applyBorder="1" applyAlignment="1">
      <alignment horizontal="center" vertical="center"/>
    </xf>
    <xf numFmtId="0" fontId="6" fillId="0" borderId="55" xfId="0" applyFont="1" applyBorder="1" applyAlignment="1">
      <alignment horizontal="justify" vertical="center" wrapText="1"/>
    </xf>
    <xf numFmtId="164" fontId="6" fillId="0" borderId="56" xfId="0" applyNumberFormat="1" applyFont="1" applyBorder="1" applyAlignment="1">
      <alignment horizontal="center" vertical="center"/>
    </xf>
    <xf numFmtId="0" fontId="3" fillId="0" borderId="56" xfId="0" applyFont="1" applyFill="1" applyBorder="1" applyAlignment="1">
      <alignment horizontal="justify" vertical="center" wrapText="1"/>
    </xf>
    <xf numFmtId="3" fontId="6" fillId="0" borderId="56" xfId="0" applyNumberFormat="1" applyFont="1" applyBorder="1" applyAlignment="1">
      <alignment horizontal="center" vertical="center"/>
    </xf>
    <xf numFmtId="9" fontId="6" fillId="0" borderId="59" xfId="0" applyNumberFormat="1" applyFont="1" applyBorder="1" applyAlignment="1">
      <alignment horizontal="center" vertical="center"/>
    </xf>
    <xf numFmtId="9" fontId="6" fillId="0" borderId="46" xfId="0" applyNumberFormat="1" applyFont="1" applyBorder="1" applyAlignment="1">
      <alignment horizontal="center" vertical="center"/>
    </xf>
    <xf numFmtId="9" fontId="6" fillId="0" borderId="13" xfId="0" applyNumberFormat="1" applyFont="1" applyBorder="1" applyAlignment="1">
      <alignment horizontal="center" vertical="center"/>
    </xf>
    <xf numFmtId="3" fontId="6" fillId="0" borderId="22" xfId="0" applyNumberFormat="1" applyFont="1" applyBorder="1" applyAlignment="1">
      <alignment horizontal="center" vertical="center"/>
    </xf>
    <xf numFmtId="3" fontId="6" fillId="0" borderId="58" xfId="0" applyNumberFormat="1" applyFont="1" applyBorder="1" applyAlignment="1">
      <alignment horizontal="center" vertical="center"/>
    </xf>
    <xf numFmtId="3" fontId="6" fillId="0" borderId="46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3" fontId="6" fillId="0" borderId="59" xfId="0" applyNumberFormat="1" applyFont="1" applyBorder="1" applyAlignment="1">
      <alignment horizontal="center" vertical="center"/>
    </xf>
    <xf numFmtId="3" fontId="6" fillId="0" borderId="45" xfId="0" applyNumberFormat="1" applyFont="1" applyBorder="1" applyAlignment="1">
      <alignment horizontal="center" vertical="center"/>
    </xf>
    <xf numFmtId="3" fontId="6" fillId="0" borderId="24" xfId="0" applyNumberFormat="1" applyFont="1" applyBorder="1" applyAlignment="1">
      <alignment horizontal="center" vertical="center"/>
    </xf>
    <xf numFmtId="3" fontId="6" fillId="0" borderId="60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6" fillId="0" borderId="62" xfId="0" applyNumberFormat="1" applyFont="1" applyBorder="1" applyAlignment="1">
      <alignment horizontal="center" vertical="center"/>
    </xf>
    <xf numFmtId="9" fontId="6" fillId="0" borderId="64" xfId="0" applyNumberFormat="1" applyFont="1" applyBorder="1" applyAlignment="1">
      <alignment horizontal="center" vertical="center"/>
    </xf>
    <xf numFmtId="9" fontId="9" fillId="2" borderId="57" xfId="0" applyNumberFormat="1" applyFont="1" applyFill="1" applyBorder="1" applyAlignment="1">
      <alignment horizontal="center" vertical="center"/>
    </xf>
    <xf numFmtId="3" fontId="9" fillId="2" borderId="56" xfId="0" applyNumberFormat="1" applyFont="1" applyFill="1" applyBorder="1" applyAlignment="1">
      <alignment horizontal="center" vertical="center"/>
    </xf>
    <xf numFmtId="9" fontId="9" fillId="2" borderId="56" xfId="0" applyNumberFormat="1" applyFont="1" applyFill="1" applyBorder="1" applyAlignment="1">
      <alignment horizontal="center" vertical="center"/>
    </xf>
    <xf numFmtId="9" fontId="8" fillId="0" borderId="52" xfId="0" applyNumberFormat="1" applyFont="1" applyBorder="1" applyAlignment="1">
      <alignment horizontal="center" vertical="center"/>
    </xf>
    <xf numFmtId="9" fontId="8" fillId="0" borderId="63" xfId="0" applyNumberFormat="1" applyFont="1" applyBorder="1" applyAlignment="1">
      <alignment horizontal="center" vertical="center"/>
    </xf>
    <xf numFmtId="9" fontId="8" fillId="0" borderId="18" xfId="0" applyNumberFormat="1" applyFont="1" applyBorder="1" applyAlignment="1">
      <alignment horizontal="center" vertical="center"/>
    </xf>
    <xf numFmtId="9" fontId="7" fillId="5" borderId="17" xfId="0" applyNumberFormat="1" applyFont="1" applyFill="1" applyBorder="1" applyAlignment="1">
      <alignment horizontal="center" vertical="center"/>
    </xf>
    <xf numFmtId="9" fontId="8" fillId="0" borderId="51" xfId="0" applyNumberFormat="1" applyFont="1" applyBorder="1" applyAlignment="1">
      <alignment horizontal="center" vertical="center"/>
    </xf>
    <xf numFmtId="9" fontId="6" fillId="4" borderId="17" xfId="0" applyNumberFormat="1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9" fontId="6" fillId="0" borderId="21" xfId="0" applyNumberFormat="1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0" fontId="6" fillId="0" borderId="38" xfId="0" quotePrefix="1" applyFont="1" applyFill="1" applyBorder="1"/>
    <xf numFmtId="3" fontId="9" fillId="2" borderId="55" xfId="0" applyNumberFormat="1" applyFont="1" applyFill="1" applyBorder="1" applyAlignment="1">
      <alignment horizontal="center" vertical="center"/>
    </xf>
    <xf numFmtId="9" fontId="9" fillId="2" borderId="55" xfId="0" applyNumberFormat="1" applyFont="1" applyFill="1" applyBorder="1" applyAlignment="1">
      <alignment horizontal="center" vertical="center"/>
    </xf>
    <xf numFmtId="3" fontId="6" fillId="3" borderId="17" xfId="0" applyNumberFormat="1" applyFont="1" applyFill="1" applyBorder="1" applyAlignment="1">
      <alignment horizontal="center" vertical="center"/>
    </xf>
    <xf numFmtId="3" fontId="6" fillId="4" borderId="17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46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39" xfId="0" applyNumberFormat="1" applyFont="1" applyFill="1" applyBorder="1" applyAlignment="1">
      <alignment horizontal="center" vertical="center"/>
    </xf>
    <xf numFmtId="164" fontId="6" fillId="0" borderId="20" xfId="0" applyNumberFormat="1" applyFont="1" applyFill="1" applyBorder="1" applyAlignment="1">
      <alignment horizontal="center" vertical="center"/>
    </xf>
    <xf numFmtId="164" fontId="6" fillId="0" borderId="36" xfId="0" applyNumberFormat="1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justify" vertical="center" wrapText="1"/>
    </xf>
    <xf numFmtId="164" fontId="6" fillId="0" borderId="56" xfId="0" applyNumberFormat="1" applyFont="1" applyFill="1" applyBorder="1" applyAlignment="1">
      <alignment horizontal="center" vertical="center"/>
    </xf>
    <xf numFmtId="165" fontId="6" fillId="0" borderId="24" xfId="0" applyNumberFormat="1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justify" vertical="center" wrapText="1"/>
    </xf>
    <xf numFmtId="0" fontId="6" fillId="0" borderId="44" xfId="0" applyFont="1" applyBorder="1" applyAlignment="1">
      <alignment horizontal="justify" vertical="center" wrapText="1"/>
    </xf>
    <xf numFmtId="0" fontId="6" fillId="0" borderId="26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</cellXfs>
  <cellStyles count="30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" xfId="283" builtinId="8" hidden="1"/>
    <cellStyle name="Hipervínculo" xfId="285" builtinId="8" hidden="1"/>
    <cellStyle name="Hipervínculo" xfId="287" builtinId="8" hidden="1"/>
    <cellStyle name="Hipervínculo" xfId="289" builtinId="8" hidden="1"/>
    <cellStyle name="Hipervínculo" xfId="291" builtinId="8" hidden="1"/>
    <cellStyle name="Hipervínculo" xfId="293" builtinId="8" hidden="1"/>
    <cellStyle name="Hipervínculo" xfId="295" builtinId="8" hidden="1"/>
    <cellStyle name="Hipervínculo" xfId="297" builtinId="8" hidden="1"/>
    <cellStyle name="Hipervínculo" xfId="299" builtinId="8" hidden="1"/>
    <cellStyle name="Hipervínculo" xfId="301" builtinId="8" hidden="1"/>
    <cellStyle name="Hipervínculo" xfId="303" builtinId="8" hidden="1"/>
    <cellStyle name="Hipervínculo" xfId="3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Hipervínculo visitado" xfId="284" builtinId="9" hidden="1"/>
    <cellStyle name="Hipervínculo visitado" xfId="286" builtinId="9" hidden="1"/>
    <cellStyle name="Hipervínculo visitado" xfId="288" builtinId="9" hidden="1"/>
    <cellStyle name="Hipervínculo visitado" xfId="290" builtinId="9" hidden="1"/>
    <cellStyle name="Hipervínculo visitado" xfId="292" builtinId="9" hidden="1"/>
    <cellStyle name="Hipervínculo visitado" xfId="294" builtinId="9" hidden="1"/>
    <cellStyle name="Hipervínculo visitado" xfId="296" builtinId="9" hidden="1"/>
    <cellStyle name="Hipervínculo visitado" xfId="298" builtinId="9" hidden="1"/>
    <cellStyle name="Hipervínculo visitado" xfId="300" builtinId="9" hidden="1"/>
    <cellStyle name="Hipervínculo visitado" xfId="302" builtinId="9" hidden="1"/>
    <cellStyle name="Hipervínculo visitado" xfId="304" builtinId="9" hidden="1"/>
    <cellStyle name="Hipervínculo visitado" xfId="306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279400</xdr:colOff>
      <xdr:row>1</xdr:row>
      <xdr:rowOff>101600</xdr:rowOff>
    </xdr:from>
    <xdr:to>
      <xdr:col>17</xdr:col>
      <xdr:colOff>901700</xdr:colOff>
      <xdr:row>5</xdr:row>
      <xdr:rowOff>38100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469100" y="292100"/>
          <a:ext cx="27178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98"/>
  <sheetViews>
    <sheetView tabSelected="1" zoomScale="70" zoomScaleNormal="70" workbookViewId="0">
      <selection activeCell="G12" sqref="G12"/>
    </sheetView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138" t="s">
        <v>16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</row>
    <row r="3" spans="2:20" ht="20.100000000000001" customHeight="1" x14ac:dyDescent="0.2">
      <c r="B3" s="138" t="s">
        <v>19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</row>
    <row r="4" spans="2:20" ht="20.100000000000001" customHeight="1" x14ac:dyDescent="0.2">
      <c r="B4" s="138" t="s">
        <v>27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10">
        <v>2018</v>
      </c>
      <c r="C8" s="22">
        <v>43465</v>
      </c>
      <c r="D8" s="139" t="s">
        <v>3</v>
      </c>
      <c r="E8" s="140"/>
      <c r="F8" s="140"/>
      <c r="G8" s="140"/>
      <c r="H8" s="140"/>
      <c r="I8" s="140"/>
      <c r="J8" s="140"/>
      <c r="K8" s="141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142" t="s">
        <v>17</v>
      </c>
      <c r="C9" s="145" t="s">
        <v>18</v>
      </c>
      <c r="D9" s="147" t="s">
        <v>0</v>
      </c>
      <c r="E9" s="150" t="s">
        <v>4</v>
      </c>
      <c r="F9" s="150"/>
      <c r="G9" s="150" t="s">
        <v>5</v>
      </c>
      <c r="H9" s="150"/>
      <c r="I9" s="150"/>
      <c r="J9" s="150"/>
      <c r="K9" s="152"/>
      <c r="L9" s="7"/>
      <c r="M9" s="147" t="s">
        <v>6</v>
      </c>
      <c r="N9" s="152"/>
      <c r="O9" s="128" t="s">
        <v>24</v>
      </c>
      <c r="P9" s="129"/>
      <c r="Q9" s="129"/>
      <c r="R9" s="129"/>
      <c r="S9" s="129"/>
      <c r="T9" s="130"/>
    </row>
    <row r="10" spans="2:20" ht="17.100000000000001" customHeight="1" x14ac:dyDescent="0.2">
      <c r="B10" s="143"/>
      <c r="C10" s="146"/>
      <c r="D10" s="148"/>
      <c r="E10" s="151"/>
      <c r="F10" s="151"/>
      <c r="G10" s="151" t="s">
        <v>7</v>
      </c>
      <c r="H10" s="134" t="s">
        <v>25</v>
      </c>
      <c r="I10" s="134" t="s">
        <v>26</v>
      </c>
      <c r="J10" s="155" t="s">
        <v>1</v>
      </c>
      <c r="K10" s="153" t="s">
        <v>8</v>
      </c>
      <c r="L10" s="8"/>
      <c r="M10" s="157" t="s">
        <v>9</v>
      </c>
      <c r="N10" s="159" t="s">
        <v>10</v>
      </c>
      <c r="O10" s="131"/>
      <c r="P10" s="132"/>
      <c r="Q10" s="132"/>
      <c r="R10" s="132"/>
      <c r="S10" s="132"/>
      <c r="T10" s="133"/>
    </row>
    <row r="11" spans="2:20" ht="37.5" customHeight="1" thickBot="1" x14ac:dyDescent="0.25">
      <c r="B11" s="144"/>
      <c r="C11" s="146"/>
      <c r="D11" s="149"/>
      <c r="E11" s="26" t="s">
        <v>11</v>
      </c>
      <c r="F11" s="26" t="s">
        <v>12</v>
      </c>
      <c r="G11" s="134"/>
      <c r="H11" s="135"/>
      <c r="I11" s="135"/>
      <c r="J11" s="156"/>
      <c r="K11" s="154"/>
      <c r="L11" s="9"/>
      <c r="M11" s="158"/>
      <c r="N11" s="160"/>
      <c r="O11" s="27" t="s">
        <v>23</v>
      </c>
      <c r="P11" s="28" t="s">
        <v>20</v>
      </c>
      <c r="Q11" s="29" t="s">
        <v>21</v>
      </c>
      <c r="R11" s="30" t="s">
        <v>22</v>
      </c>
      <c r="S11" s="5" t="s">
        <v>14</v>
      </c>
      <c r="T11" s="6" t="s">
        <v>15</v>
      </c>
    </row>
    <row r="12" spans="2:20" ht="45.75" thickBot="1" x14ac:dyDescent="0.25">
      <c r="B12" s="170" t="s">
        <v>136</v>
      </c>
      <c r="C12" s="167" t="s">
        <v>126</v>
      </c>
      <c r="D12" s="55" t="s">
        <v>107</v>
      </c>
      <c r="E12" s="56">
        <v>43101</v>
      </c>
      <c r="F12" s="123">
        <v>43465</v>
      </c>
      <c r="G12" s="62" t="s">
        <v>28</v>
      </c>
      <c r="H12" s="57">
        <v>1</v>
      </c>
      <c r="I12" s="76">
        <f>+J12</f>
        <v>1</v>
      </c>
      <c r="J12" s="57">
        <v>1</v>
      </c>
      <c r="K12" s="80">
        <v>1</v>
      </c>
      <c r="L12" s="105">
        <f>+K12/J12</f>
        <v>1</v>
      </c>
      <c r="M12" s="99">
        <f>DAYS360(E12,$C$8)/DAYS360(E12,F12)</f>
        <v>1</v>
      </c>
      <c r="N12" s="72">
        <f>IF(J12=0," -",IF(L12&gt;100%,100%,L12))</f>
        <v>1</v>
      </c>
      <c r="O12" s="88">
        <v>2210980</v>
      </c>
      <c r="P12" s="57">
        <v>142550</v>
      </c>
      <c r="Q12" s="57">
        <v>130825</v>
      </c>
      <c r="R12" s="57">
        <v>0</v>
      </c>
      <c r="S12" s="49">
        <f>IF(P12=0," -",Q12/P12)</f>
        <v>0.91774815854086289</v>
      </c>
      <c r="T12" s="50" t="str">
        <f>IF(R12=0," -",IF(Q12=0,100%,R12/Q12))</f>
        <v xml:space="preserve"> -</v>
      </c>
    </row>
    <row r="13" spans="2:20" ht="90.75" thickBot="1" x14ac:dyDescent="0.25">
      <c r="B13" s="171"/>
      <c r="C13" s="168"/>
      <c r="D13" s="73" t="s">
        <v>108</v>
      </c>
      <c r="E13" s="74">
        <v>43101</v>
      </c>
      <c r="F13" s="126">
        <v>43465</v>
      </c>
      <c r="G13" s="75" t="s">
        <v>29</v>
      </c>
      <c r="H13" s="76">
        <v>48</v>
      </c>
      <c r="I13" s="70" t="e">
        <f>+J13+(#REF!-#REF!)</f>
        <v>#REF!</v>
      </c>
      <c r="J13" s="76">
        <v>14</v>
      </c>
      <c r="K13" s="81">
        <v>20</v>
      </c>
      <c r="L13" s="105">
        <f t="shared" ref="L13:L76" si="0">+K13/J13</f>
        <v>1.4285714285714286</v>
      </c>
      <c r="M13" s="99">
        <f t="shared" ref="M13:M76" si="1">DAYS360(E13,$C$8)/DAYS360(E13,F13)</f>
        <v>1</v>
      </c>
      <c r="N13" s="72">
        <f t="shared" ref="N13:N76" si="2">IF(J13=0," -",IF(L13&gt;100%,100%,L13))</f>
        <v>1</v>
      </c>
      <c r="O13" s="89">
        <v>2210289</v>
      </c>
      <c r="P13" s="76">
        <v>46500</v>
      </c>
      <c r="Q13" s="76">
        <v>46500</v>
      </c>
      <c r="R13" s="76">
        <v>0</v>
      </c>
      <c r="S13" s="110">
        <f t="shared" ref="S13:S76" si="3">IF(P13=0," -",Q13/P13)</f>
        <v>1</v>
      </c>
      <c r="T13" s="111" t="str">
        <f t="shared" ref="T13:T76" si="4">IF(R13=0," -",IF(Q13=0,100%,R13/Q13))</f>
        <v xml:space="preserve"> -</v>
      </c>
    </row>
    <row r="14" spans="2:20" ht="12.95" customHeight="1" thickBot="1" x14ac:dyDescent="0.25">
      <c r="B14" s="171"/>
      <c r="C14" s="33"/>
      <c r="D14" s="12"/>
      <c r="E14" s="34"/>
      <c r="F14" s="34"/>
      <c r="G14" s="31"/>
      <c r="H14" s="32"/>
      <c r="I14" s="115"/>
      <c r="J14" s="32"/>
      <c r="K14" s="32"/>
      <c r="L14" s="106"/>
      <c r="M14" s="106"/>
      <c r="N14" s="106"/>
      <c r="O14" s="31"/>
      <c r="P14" s="32"/>
      <c r="Q14" s="32"/>
      <c r="R14" s="32"/>
      <c r="S14" s="23"/>
      <c r="T14" s="21"/>
    </row>
    <row r="15" spans="2:20" ht="45" x14ac:dyDescent="0.2">
      <c r="B15" s="171"/>
      <c r="C15" s="167" t="s">
        <v>127</v>
      </c>
      <c r="D15" s="136" t="s">
        <v>109</v>
      </c>
      <c r="E15" s="44">
        <v>43101</v>
      </c>
      <c r="F15" s="117">
        <v>43465</v>
      </c>
      <c r="G15" s="51" t="s">
        <v>30</v>
      </c>
      <c r="H15" s="46">
        <v>1</v>
      </c>
      <c r="I15" s="66" t="e">
        <f>+J15+(#REF!-#REF!)</f>
        <v>#REF!</v>
      </c>
      <c r="J15" s="46">
        <v>0.3</v>
      </c>
      <c r="K15" s="77">
        <v>1</v>
      </c>
      <c r="L15" s="104">
        <f t="shared" si="0"/>
        <v>3.3333333333333335</v>
      </c>
      <c r="M15" s="98">
        <f t="shared" si="1"/>
        <v>1</v>
      </c>
      <c r="N15" s="67">
        <f t="shared" si="2"/>
        <v>1</v>
      </c>
      <c r="O15" s="90">
        <v>2210289</v>
      </c>
      <c r="P15" s="45">
        <v>85333</v>
      </c>
      <c r="Q15" s="45">
        <v>85333</v>
      </c>
      <c r="R15" s="45">
        <v>0</v>
      </c>
      <c r="S15" s="66">
        <f t="shared" si="3"/>
        <v>1</v>
      </c>
      <c r="T15" s="67" t="str">
        <f t="shared" si="4"/>
        <v xml:space="preserve"> -</v>
      </c>
    </row>
    <row r="16" spans="2:20" ht="75" x14ac:dyDescent="0.2">
      <c r="B16" s="171"/>
      <c r="C16" s="169"/>
      <c r="D16" s="161"/>
      <c r="E16" s="40">
        <v>43101</v>
      </c>
      <c r="F16" s="118">
        <v>43465</v>
      </c>
      <c r="G16" s="11" t="s">
        <v>31</v>
      </c>
      <c r="H16" s="41">
        <v>9000</v>
      </c>
      <c r="I16" s="41" t="e">
        <f>+J16+(#REF!-#REF!)</f>
        <v>#REF!</v>
      </c>
      <c r="J16" s="41">
        <v>2000</v>
      </c>
      <c r="K16" s="82">
        <v>2107</v>
      </c>
      <c r="L16" s="103">
        <f t="shared" si="0"/>
        <v>1.0535000000000001</v>
      </c>
      <c r="M16" s="96">
        <f t="shared" si="1"/>
        <v>1</v>
      </c>
      <c r="N16" s="52">
        <f t="shared" si="2"/>
        <v>1</v>
      </c>
      <c r="O16" s="91">
        <v>2210264</v>
      </c>
      <c r="P16" s="41">
        <v>316733</v>
      </c>
      <c r="Q16" s="41">
        <v>316733</v>
      </c>
      <c r="R16" s="41">
        <v>0</v>
      </c>
      <c r="S16" s="42">
        <f t="shared" si="3"/>
        <v>1</v>
      </c>
      <c r="T16" s="52" t="str">
        <f t="shared" si="4"/>
        <v xml:space="preserve"> -</v>
      </c>
    </row>
    <row r="17" spans="2:20" ht="30" x14ac:dyDescent="0.2">
      <c r="B17" s="171"/>
      <c r="C17" s="169"/>
      <c r="D17" s="161"/>
      <c r="E17" s="40">
        <v>43101</v>
      </c>
      <c r="F17" s="118">
        <v>43465</v>
      </c>
      <c r="G17" s="11" t="s">
        <v>32</v>
      </c>
      <c r="H17" s="41">
        <v>1</v>
      </c>
      <c r="I17" s="41">
        <f>+J17</f>
        <v>1</v>
      </c>
      <c r="J17" s="41">
        <v>1</v>
      </c>
      <c r="K17" s="82">
        <v>1</v>
      </c>
      <c r="L17" s="103">
        <f t="shared" si="0"/>
        <v>1</v>
      </c>
      <c r="M17" s="96">
        <f t="shared" si="1"/>
        <v>1</v>
      </c>
      <c r="N17" s="52">
        <f t="shared" si="2"/>
        <v>1</v>
      </c>
      <c r="O17" s="91">
        <v>2210264</v>
      </c>
      <c r="P17" s="41">
        <v>266600</v>
      </c>
      <c r="Q17" s="41">
        <v>266600</v>
      </c>
      <c r="R17" s="41">
        <v>0</v>
      </c>
      <c r="S17" s="42">
        <f t="shared" si="3"/>
        <v>1</v>
      </c>
      <c r="T17" s="52" t="str">
        <f t="shared" si="4"/>
        <v xml:space="preserve"> -</v>
      </c>
    </row>
    <row r="18" spans="2:20" ht="45" x14ac:dyDescent="0.2">
      <c r="B18" s="171"/>
      <c r="C18" s="169"/>
      <c r="D18" s="161"/>
      <c r="E18" s="40">
        <v>43101</v>
      </c>
      <c r="F18" s="118">
        <v>43465</v>
      </c>
      <c r="G18" s="18" t="s">
        <v>33</v>
      </c>
      <c r="H18" s="41">
        <v>1</v>
      </c>
      <c r="I18" s="41">
        <f>+J18</f>
        <v>1</v>
      </c>
      <c r="J18" s="41">
        <v>1</v>
      </c>
      <c r="K18" s="82">
        <v>1</v>
      </c>
      <c r="L18" s="103">
        <f t="shared" si="0"/>
        <v>1</v>
      </c>
      <c r="M18" s="96">
        <f t="shared" si="1"/>
        <v>1</v>
      </c>
      <c r="N18" s="52">
        <f t="shared" si="2"/>
        <v>1</v>
      </c>
      <c r="O18" s="91">
        <v>2210289</v>
      </c>
      <c r="P18" s="41">
        <v>400390</v>
      </c>
      <c r="Q18" s="41">
        <v>400390</v>
      </c>
      <c r="R18" s="41">
        <v>0</v>
      </c>
      <c r="S18" s="42">
        <f t="shared" si="3"/>
        <v>1</v>
      </c>
      <c r="T18" s="52" t="str">
        <f t="shared" si="4"/>
        <v xml:space="preserve"> -</v>
      </c>
    </row>
    <row r="19" spans="2:20" ht="45" x14ac:dyDescent="0.2">
      <c r="B19" s="171"/>
      <c r="C19" s="169"/>
      <c r="D19" s="161"/>
      <c r="E19" s="40">
        <v>43101</v>
      </c>
      <c r="F19" s="119">
        <v>43465</v>
      </c>
      <c r="G19" s="11" t="s">
        <v>34</v>
      </c>
      <c r="H19" s="43">
        <v>4</v>
      </c>
      <c r="I19" s="41" t="e">
        <f>+J19+(#REF!-#REF!)</f>
        <v>#REF!</v>
      </c>
      <c r="J19" s="41">
        <v>0</v>
      </c>
      <c r="K19" s="82">
        <v>0</v>
      </c>
      <c r="L19" s="103" t="e">
        <f t="shared" si="0"/>
        <v>#DIV/0!</v>
      </c>
      <c r="M19" s="96">
        <f t="shared" si="1"/>
        <v>1</v>
      </c>
      <c r="N19" s="52" t="str">
        <f t="shared" si="2"/>
        <v xml:space="preserve"> -</v>
      </c>
      <c r="O19" s="91" t="s">
        <v>138</v>
      </c>
      <c r="P19" s="41">
        <v>0</v>
      </c>
      <c r="Q19" s="41">
        <v>0</v>
      </c>
      <c r="R19" s="41">
        <v>0</v>
      </c>
      <c r="S19" s="42" t="str">
        <f t="shared" si="3"/>
        <v xml:space="preserve"> -</v>
      </c>
      <c r="T19" s="52" t="str">
        <f t="shared" si="4"/>
        <v xml:space="preserve"> -</v>
      </c>
    </row>
    <row r="20" spans="2:20" ht="45" x14ac:dyDescent="0.2">
      <c r="B20" s="171"/>
      <c r="C20" s="169"/>
      <c r="D20" s="161"/>
      <c r="E20" s="40">
        <v>43101</v>
      </c>
      <c r="F20" s="118">
        <v>43465</v>
      </c>
      <c r="G20" s="13" t="s">
        <v>35</v>
      </c>
      <c r="H20" s="41">
        <v>2</v>
      </c>
      <c r="I20" s="41" t="e">
        <f>+J20+(#REF!-#REF!)</f>
        <v>#REF!</v>
      </c>
      <c r="J20" s="41">
        <v>2</v>
      </c>
      <c r="K20" s="82">
        <v>2</v>
      </c>
      <c r="L20" s="103">
        <f t="shared" si="0"/>
        <v>1</v>
      </c>
      <c r="M20" s="96">
        <f t="shared" si="1"/>
        <v>1</v>
      </c>
      <c r="N20" s="52">
        <f t="shared" si="2"/>
        <v>1</v>
      </c>
      <c r="O20" s="91">
        <v>2210264</v>
      </c>
      <c r="P20" s="41">
        <v>150083</v>
      </c>
      <c r="Q20" s="41">
        <v>149566</v>
      </c>
      <c r="R20" s="41">
        <v>0</v>
      </c>
      <c r="S20" s="42">
        <f t="shared" si="3"/>
        <v>0.99655523943417978</v>
      </c>
      <c r="T20" s="52" t="str">
        <f t="shared" si="4"/>
        <v xml:space="preserve"> -</v>
      </c>
    </row>
    <row r="21" spans="2:20" ht="45" x14ac:dyDescent="0.2">
      <c r="B21" s="171"/>
      <c r="C21" s="169"/>
      <c r="D21" s="161"/>
      <c r="E21" s="40">
        <v>43101</v>
      </c>
      <c r="F21" s="118">
        <v>43465</v>
      </c>
      <c r="G21" s="11" t="s">
        <v>36</v>
      </c>
      <c r="H21" s="41">
        <v>2</v>
      </c>
      <c r="I21" s="41" t="e">
        <f>+J21+(#REF!-#REF!)</f>
        <v>#REF!</v>
      </c>
      <c r="J21" s="41">
        <v>0</v>
      </c>
      <c r="K21" s="82">
        <v>1</v>
      </c>
      <c r="L21" s="103" t="e">
        <f t="shared" si="0"/>
        <v>#DIV/0!</v>
      </c>
      <c r="M21" s="96">
        <f t="shared" si="1"/>
        <v>1</v>
      </c>
      <c r="N21" s="52" t="str">
        <f t="shared" si="2"/>
        <v xml:space="preserve"> -</v>
      </c>
      <c r="O21" s="91" t="s">
        <v>138</v>
      </c>
      <c r="P21" s="41">
        <v>0</v>
      </c>
      <c r="Q21" s="41">
        <v>0</v>
      </c>
      <c r="R21" s="41">
        <v>0</v>
      </c>
      <c r="S21" s="42" t="str">
        <f t="shared" si="3"/>
        <v xml:space="preserve"> -</v>
      </c>
      <c r="T21" s="52" t="str">
        <f t="shared" si="4"/>
        <v xml:space="preserve"> -</v>
      </c>
    </row>
    <row r="22" spans="2:20" ht="45" x14ac:dyDescent="0.2">
      <c r="B22" s="171"/>
      <c r="C22" s="169"/>
      <c r="D22" s="161"/>
      <c r="E22" s="40">
        <v>43101</v>
      </c>
      <c r="F22" s="118">
        <v>43465</v>
      </c>
      <c r="G22" s="11" t="s">
        <v>37</v>
      </c>
      <c r="H22" s="42">
        <v>1</v>
      </c>
      <c r="I22" s="42" t="e">
        <f>+J22+(#REF!-#REF!)</f>
        <v>#REF!</v>
      </c>
      <c r="J22" s="42">
        <v>0</v>
      </c>
      <c r="K22" s="78">
        <v>1</v>
      </c>
      <c r="L22" s="103" t="e">
        <f t="shared" si="0"/>
        <v>#DIV/0!</v>
      </c>
      <c r="M22" s="96">
        <f t="shared" si="1"/>
        <v>1</v>
      </c>
      <c r="N22" s="52" t="str">
        <f t="shared" si="2"/>
        <v xml:space="preserve"> -</v>
      </c>
      <c r="O22" s="91">
        <v>2210264</v>
      </c>
      <c r="P22" s="41">
        <v>0</v>
      </c>
      <c r="Q22" s="41">
        <v>0</v>
      </c>
      <c r="R22" s="41">
        <v>0</v>
      </c>
      <c r="S22" s="42" t="str">
        <f t="shared" si="3"/>
        <v xml:space="preserve"> -</v>
      </c>
      <c r="T22" s="52" t="str">
        <f t="shared" si="4"/>
        <v xml:space="preserve"> -</v>
      </c>
    </row>
    <row r="23" spans="2:20" ht="45.75" thickBot="1" x14ac:dyDescent="0.25">
      <c r="B23" s="172"/>
      <c r="C23" s="168"/>
      <c r="D23" s="137"/>
      <c r="E23" s="47">
        <v>43101</v>
      </c>
      <c r="F23" s="120">
        <v>43465</v>
      </c>
      <c r="G23" s="14" t="s">
        <v>38</v>
      </c>
      <c r="H23" s="48">
        <v>1</v>
      </c>
      <c r="I23" s="48">
        <f>+J23</f>
        <v>1</v>
      </c>
      <c r="J23" s="48">
        <v>1</v>
      </c>
      <c r="K23" s="83">
        <v>1</v>
      </c>
      <c r="L23" s="107">
        <f t="shared" si="0"/>
        <v>1</v>
      </c>
      <c r="M23" s="97">
        <f t="shared" si="1"/>
        <v>1</v>
      </c>
      <c r="N23" s="50">
        <f t="shared" si="2"/>
        <v>1</v>
      </c>
      <c r="O23" s="92">
        <v>2210289</v>
      </c>
      <c r="P23" s="48">
        <v>37333</v>
      </c>
      <c r="Q23" s="48">
        <v>37333</v>
      </c>
      <c r="R23" s="48">
        <v>0</v>
      </c>
      <c r="S23" s="60">
        <f t="shared" si="3"/>
        <v>1</v>
      </c>
      <c r="T23" s="61" t="str">
        <f t="shared" si="4"/>
        <v xml:space="preserve"> -</v>
      </c>
    </row>
    <row r="24" spans="2:20" ht="12.95" customHeight="1" thickBot="1" x14ac:dyDescent="0.25">
      <c r="B24" s="54"/>
      <c r="C24" s="35"/>
      <c r="D24" s="36"/>
      <c r="E24" s="37"/>
      <c r="F24" s="37"/>
      <c r="G24" s="35"/>
      <c r="H24" s="38"/>
      <c r="I24" s="116"/>
      <c r="J24" s="38"/>
      <c r="K24" s="38"/>
      <c r="L24" s="108"/>
      <c r="M24" s="108"/>
      <c r="N24" s="108"/>
      <c r="O24" s="39"/>
      <c r="P24" s="38"/>
      <c r="Q24" s="38"/>
      <c r="R24" s="38"/>
      <c r="S24" s="24"/>
      <c r="T24" s="25"/>
    </row>
    <row r="25" spans="2:20" ht="45" x14ac:dyDescent="0.2">
      <c r="B25" s="170" t="s">
        <v>135</v>
      </c>
      <c r="C25" s="167" t="s">
        <v>128</v>
      </c>
      <c r="D25" s="136" t="s">
        <v>110</v>
      </c>
      <c r="E25" s="44">
        <v>43101</v>
      </c>
      <c r="F25" s="117">
        <v>43465</v>
      </c>
      <c r="G25" s="51" t="s">
        <v>39</v>
      </c>
      <c r="H25" s="45">
        <v>1</v>
      </c>
      <c r="I25" s="65">
        <f t="shared" ref="I25:I30" si="5">+J25</f>
        <v>1</v>
      </c>
      <c r="J25" s="45">
        <v>1</v>
      </c>
      <c r="K25" s="84">
        <v>1</v>
      </c>
      <c r="L25" s="104">
        <f t="shared" si="0"/>
        <v>1</v>
      </c>
      <c r="M25" s="98">
        <f t="shared" si="1"/>
        <v>1</v>
      </c>
      <c r="N25" s="67">
        <f t="shared" si="2"/>
        <v>1</v>
      </c>
      <c r="O25" s="90">
        <v>2210979</v>
      </c>
      <c r="P25" s="45">
        <v>40000</v>
      </c>
      <c r="Q25" s="45">
        <v>7155</v>
      </c>
      <c r="R25" s="45">
        <v>0</v>
      </c>
      <c r="S25" s="66">
        <f t="shared" si="3"/>
        <v>0.17887500000000001</v>
      </c>
      <c r="T25" s="67" t="str">
        <f t="shared" si="4"/>
        <v xml:space="preserve"> -</v>
      </c>
    </row>
    <row r="26" spans="2:20" ht="45" x14ac:dyDescent="0.2">
      <c r="B26" s="171"/>
      <c r="C26" s="169"/>
      <c r="D26" s="161"/>
      <c r="E26" s="40">
        <v>43101</v>
      </c>
      <c r="F26" s="118">
        <v>43465</v>
      </c>
      <c r="G26" s="11" t="s">
        <v>40</v>
      </c>
      <c r="H26" s="41">
        <v>4</v>
      </c>
      <c r="I26" s="41">
        <f t="shared" si="5"/>
        <v>4</v>
      </c>
      <c r="J26" s="41">
        <v>4</v>
      </c>
      <c r="K26" s="82">
        <v>4</v>
      </c>
      <c r="L26" s="103">
        <f t="shared" si="0"/>
        <v>1</v>
      </c>
      <c r="M26" s="96">
        <f t="shared" si="1"/>
        <v>1</v>
      </c>
      <c r="N26" s="52">
        <f t="shared" si="2"/>
        <v>1</v>
      </c>
      <c r="O26" s="91">
        <v>0</v>
      </c>
      <c r="P26" s="41">
        <v>0</v>
      </c>
      <c r="Q26" s="41">
        <v>0</v>
      </c>
      <c r="R26" s="41">
        <v>0</v>
      </c>
      <c r="S26" s="42" t="str">
        <f t="shared" si="3"/>
        <v xml:space="preserve"> -</v>
      </c>
      <c r="T26" s="52" t="str">
        <f t="shared" si="4"/>
        <v xml:space="preserve"> -</v>
      </c>
    </row>
    <row r="27" spans="2:20" ht="45" x14ac:dyDescent="0.2">
      <c r="B27" s="171"/>
      <c r="C27" s="169"/>
      <c r="D27" s="161"/>
      <c r="E27" s="40">
        <v>43101</v>
      </c>
      <c r="F27" s="118">
        <v>43465</v>
      </c>
      <c r="G27" s="11" t="s">
        <v>41</v>
      </c>
      <c r="H27" s="41">
        <v>1</v>
      </c>
      <c r="I27" s="41">
        <f t="shared" si="5"/>
        <v>1</v>
      </c>
      <c r="J27" s="41">
        <v>1</v>
      </c>
      <c r="K27" s="82">
        <v>1</v>
      </c>
      <c r="L27" s="103">
        <f t="shared" si="0"/>
        <v>1</v>
      </c>
      <c r="M27" s="96">
        <f t="shared" si="1"/>
        <v>1</v>
      </c>
      <c r="N27" s="52">
        <f t="shared" si="2"/>
        <v>1</v>
      </c>
      <c r="O27" s="91">
        <v>2210979</v>
      </c>
      <c r="P27" s="41">
        <v>123600</v>
      </c>
      <c r="Q27" s="41">
        <v>50133</v>
      </c>
      <c r="R27" s="41">
        <v>0</v>
      </c>
      <c r="S27" s="42">
        <f t="shared" si="3"/>
        <v>0.40560679611650485</v>
      </c>
      <c r="T27" s="52" t="str">
        <f t="shared" si="4"/>
        <v xml:space="preserve"> -</v>
      </c>
    </row>
    <row r="28" spans="2:20" ht="45" x14ac:dyDescent="0.2">
      <c r="B28" s="171"/>
      <c r="C28" s="169"/>
      <c r="D28" s="161"/>
      <c r="E28" s="40">
        <v>43101</v>
      </c>
      <c r="F28" s="118">
        <v>43465</v>
      </c>
      <c r="G28" s="11" t="s">
        <v>42</v>
      </c>
      <c r="H28" s="41">
        <v>1</v>
      </c>
      <c r="I28" s="41">
        <f t="shared" si="5"/>
        <v>1</v>
      </c>
      <c r="J28" s="41">
        <v>1</v>
      </c>
      <c r="K28" s="82">
        <v>1</v>
      </c>
      <c r="L28" s="103">
        <f t="shared" si="0"/>
        <v>1</v>
      </c>
      <c r="M28" s="96">
        <f t="shared" si="1"/>
        <v>1</v>
      </c>
      <c r="N28" s="52">
        <f t="shared" si="2"/>
        <v>1</v>
      </c>
      <c r="O28" s="91">
        <v>2210979</v>
      </c>
      <c r="P28" s="41">
        <v>85000</v>
      </c>
      <c r="Q28" s="41">
        <v>83667</v>
      </c>
      <c r="R28" s="41">
        <v>0</v>
      </c>
      <c r="S28" s="42">
        <f t="shared" si="3"/>
        <v>0.98431764705882352</v>
      </c>
      <c r="T28" s="52" t="str">
        <f t="shared" si="4"/>
        <v xml:space="preserve"> -</v>
      </c>
    </row>
    <row r="29" spans="2:20" ht="90" x14ac:dyDescent="0.2">
      <c r="B29" s="171"/>
      <c r="C29" s="169"/>
      <c r="D29" s="161"/>
      <c r="E29" s="40">
        <v>43101</v>
      </c>
      <c r="F29" s="118">
        <v>43465</v>
      </c>
      <c r="G29" s="11" t="s">
        <v>43</v>
      </c>
      <c r="H29" s="42">
        <v>1</v>
      </c>
      <c r="I29" s="42">
        <f t="shared" si="5"/>
        <v>1</v>
      </c>
      <c r="J29" s="42">
        <v>1</v>
      </c>
      <c r="K29" s="78">
        <v>1</v>
      </c>
      <c r="L29" s="103">
        <f t="shared" si="0"/>
        <v>1</v>
      </c>
      <c r="M29" s="96">
        <f t="shared" si="1"/>
        <v>1</v>
      </c>
      <c r="N29" s="52">
        <f t="shared" si="2"/>
        <v>1</v>
      </c>
      <c r="O29" s="91">
        <v>2210979</v>
      </c>
      <c r="P29" s="41">
        <v>310000</v>
      </c>
      <c r="Q29" s="41">
        <v>304782</v>
      </c>
      <c r="R29" s="41">
        <v>0</v>
      </c>
      <c r="S29" s="42">
        <f t="shared" si="3"/>
        <v>0.98316774193548384</v>
      </c>
      <c r="T29" s="52" t="str">
        <f t="shared" si="4"/>
        <v xml:space="preserve"> -</v>
      </c>
    </row>
    <row r="30" spans="2:20" ht="45" x14ac:dyDescent="0.2">
      <c r="B30" s="171"/>
      <c r="C30" s="169"/>
      <c r="D30" s="161"/>
      <c r="E30" s="40">
        <v>43101</v>
      </c>
      <c r="F30" s="118">
        <v>43465</v>
      </c>
      <c r="G30" s="11" t="s">
        <v>44</v>
      </c>
      <c r="H30" s="42">
        <v>1</v>
      </c>
      <c r="I30" s="42">
        <f t="shared" si="5"/>
        <v>1</v>
      </c>
      <c r="J30" s="42">
        <v>1</v>
      </c>
      <c r="K30" s="78">
        <v>1</v>
      </c>
      <c r="L30" s="103">
        <f t="shared" si="0"/>
        <v>1</v>
      </c>
      <c r="M30" s="96">
        <f t="shared" si="1"/>
        <v>1</v>
      </c>
      <c r="N30" s="52">
        <f t="shared" si="2"/>
        <v>1</v>
      </c>
      <c r="O30" s="91">
        <v>2210979</v>
      </c>
      <c r="P30" s="41">
        <v>475220</v>
      </c>
      <c r="Q30" s="41">
        <v>138475</v>
      </c>
      <c r="R30" s="41">
        <v>0</v>
      </c>
      <c r="S30" s="42">
        <f t="shared" si="3"/>
        <v>0.29139135558267748</v>
      </c>
      <c r="T30" s="52" t="str">
        <f t="shared" si="4"/>
        <v xml:space="preserve"> -</v>
      </c>
    </row>
    <row r="31" spans="2:20" ht="60" x14ac:dyDescent="0.2">
      <c r="B31" s="171"/>
      <c r="C31" s="169"/>
      <c r="D31" s="161"/>
      <c r="E31" s="40">
        <v>43101</v>
      </c>
      <c r="F31" s="118">
        <v>43465</v>
      </c>
      <c r="G31" s="11" t="s">
        <v>45</v>
      </c>
      <c r="H31" s="41">
        <v>7</v>
      </c>
      <c r="I31" s="41" t="e">
        <f>+J31+(#REF!-#REF!)</f>
        <v>#REF!</v>
      </c>
      <c r="J31" s="41">
        <v>2</v>
      </c>
      <c r="K31" s="82">
        <v>2</v>
      </c>
      <c r="L31" s="103">
        <f t="shared" si="0"/>
        <v>1</v>
      </c>
      <c r="M31" s="96">
        <f t="shared" si="1"/>
        <v>1</v>
      </c>
      <c r="N31" s="52">
        <f t="shared" si="2"/>
        <v>1</v>
      </c>
      <c r="O31" s="91">
        <v>2210979</v>
      </c>
      <c r="P31" s="41">
        <v>50000</v>
      </c>
      <c r="Q31" s="41">
        <v>0</v>
      </c>
      <c r="R31" s="41">
        <v>0</v>
      </c>
      <c r="S31" s="42">
        <f t="shared" si="3"/>
        <v>0</v>
      </c>
      <c r="T31" s="52" t="str">
        <f t="shared" si="4"/>
        <v xml:space="preserve"> -</v>
      </c>
    </row>
    <row r="32" spans="2:20" ht="45" x14ac:dyDescent="0.2">
      <c r="B32" s="171"/>
      <c r="C32" s="169"/>
      <c r="D32" s="161"/>
      <c r="E32" s="40">
        <v>43101</v>
      </c>
      <c r="F32" s="118">
        <v>43465</v>
      </c>
      <c r="G32" s="11" t="s">
        <v>46</v>
      </c>
      <c r="H32" s="41">
        <v>1</v>
      </c>
      <c r="I32" s="41">
        <f>+J32</f>
        <v>1</v>
      </c>
      <c r="J32" s="41">
        <v>1</v>
      </c>
      <c r="K32" s="82">
        <v>3</v>
      </c>
      <c r="L32" s="103">
        <f t="shared" si="0"/>
        <v>3</v>
      </c>
      <c r="M32" s="96">
        <f t="shared" si="1"/>
        <v>1</v>
      </c>
      <c r="N32" s="52">
        <f t="shared" si="2"/>
        <v>1</v>
      </c>
      <c r="O32" s="91">
        <v>2210979</v>
      </c>
      <c r="P32" s="41">
        <v>40000</v>
      </c>
      <c r="Q32" s="41">
        <v>39917</v>
      </c>
      <c r="R32" s="41">
        <v>0</v>
      </c>
      <c r="S32" s="42">
        <f t="shared" si="3"/>
        <v>0.99792499999999995</v>
      </c>
      <c r="T32" s="52" t="str">
        <f t="shared" si="4"/>
        <v xml:space="preserve"> -</v>
      </c>
    </row>
    <row r="33" spans="2:20" ht="60" x14ac:dyDescent="0.2">
      <c r="B33" s="171"/>
      <c r="C33" s="169"/>
      <c r="D33" s="161"/>
      <c r="E33" s="40">
        <v>43101</v>
      </c>
      <c r="F33" s="118">
        <v>43465</v>
      </c>
      <c r="G33" s="11" t="s">
        <v>47</v>
      </c>
      <c r="H33" s="41">
        <v>1</v>
      </c>
      <c r="I33" s="41">
        <f>+J33</f>
        <v>1</v>
      </c>
      <c r="J33" s="41">
        <v>1</v>
      </c>
      <c r="K33" s="82">
        <v>1</v>
      </c>
      <c r="L33" s="103">
        <f t="shared" si="0"/>
        <v>1</v>
      </c>
      <c r="M33" s="96">
        <f t="shared" si="1"/>
        <v>1</v>
      </c>
      <c r="N33" s="52">
        <f t="shared" si="2"/>
        <v>1</v>
      </c>
      <c r="O33" s="91">
        <v>2210979</v>
      </c>
      <c r="P33" s="41">
        <v>10000</v>
      </c>
      <c r="Q33" s="41">
        <v>10000</v>
      </c>
      <c r="R33" s="41">
        <v>0</v>
      </c>
      <c r="S33" s="42">
        <f t="shared" si="3"/>
        <v>1</v>
      </c>
      <c r="T33" s="52" t="str">
        <f t="shared" si="4"/>
        <v xml:space="preserve"> -</v>
      </c>
    </row>
    <row r="34" spans="2:20" ht="45" x14ac:dyDescent="0.2">
      <c r="B34" s="171"/>
      <c r="C34" s="169"/>
      <c r="D34" s="161"/>
      <c r="E34" s="40">
        <v>43101</v>
      </c>
      <c r="F34" s="118">
        <v>43465</v>
      </c>
      <c r="G34" s="11" t="s">
        <v>48</v>
      </c>
      <c r="H34" s="41">
        <v>1</v>
      </c>
      <c r="I34" s="41">
        <f>+J34</f>
        <v>1</v>
      </c>
      <c r="J34" s="41">
        <v>1</v>
      </c>
      <c r="K34" s="82">
        <v>1</v>
      </c>
      <c r="L34" s="103">
        <f t="shared" si="0"/>
        <v>1</v>
      </c>
      <c r="M34" s="96">
        <f t="shared" si="1"/>
        <v>1</v>
      </c>
      <c r="N34" s="52">
        <f t="shared" si="2"/>
        <v>1</v>
      </c>
      <c r="O34" s="91">
        <v>2210979</v>
      </c>
      <c r="P34" s="41">
        <v>251400</v>
      </c>
      <c r="Q34" s="41">
        <v>221800</v>
      </c>
      <c r="R34" s="41">
        <v>0</v>
      </c>
      <c r="S34" s="42">
        <f t="shared" si="3"/>
        <v>0.8822593476531424</v>
      </c>
      <c r="T34" s="52" t="str">
        <f t="shared" si="4"/>
        <v xml:space="preserve"> -</v>
      </c>
    </row>
    <row r="35" spans="2:20" ht="30" x14ac:dyDescent="0.2">
      <c r="B35" s="171"/>
      <c r="C35" s="169"/>
      <c r="D35" s="161"/>
      <c r="E35" s="40">
        <v>43101</v>
      </c>
      <c r="F35" s="118">
        <v>43465</v>
      </c>
      <c r="G35" s="11" t="s">
        <v>49</v>
      </c>
      <c r="H35" s="41">
        <v>1</v>
      </c>
      <c r="I35" s="41">
        <f>+J35</f>
        <v>1</v>
      </c>
      <c r="J35" s="41">
        <v>1</v>
      </c>
      <c r="K35" s="82">
        <v>0</v>
      </c>
      <c r="L35" s="103">
        <f t="shared" si="0"/>
        <v>0</v>
      </c>
      <c r="M35" s="96">
        <f t="shared" si="1"/>
        <v>1</v>
      </c>
      <c r="N35" s="52">
        <f t="shared" si="2"/>
        <v>0</v>
      </c>
      <c r="O35" s="91">
        <v>2210979</v>
      </c>
      <c r="P35" s="41">
        <v>0</v>
      </c>
      <c r="Q35" s="41">
        <v>0</v>
      </c>
      <c r="R35" s="41">
        <v>0</v>
      </c>
      <c r="S35" s="42" t="str">
        <f t="shared" si="3"/>
        <v xml:space="preserve"> -</v>
      </c>
      <c r="T35" s="52" t="str">
        <f t="shared" si="4"/>
        <v xml:space="preserve"> -</v>
      </c>
    </row>
    <row r="36" spans="2:20" ht="75.75" thickBot="1" x14ac:dyDescent="0.25">
      <c r="B36" s="171"/>
      <c r="C36" s="169"/>
      <c r="D36" s="162"/>
      <c r="E36" s="58">
        <v>43101</v>
      </c>
      <c r="F36" s="121">
        <v>43465</v>
      </c>
      <c r="G36" s="18" t="s">
        <v>50</v>
      </c>
      <c r="H36" s="59">
        <v>1</v>
      </c>
      <c r="I36" s="48" t="e">
        <f>+J36+(#REF!-#REF!)</f>
        <v>#REF!</v>
      </c>
      <c r="J36" s="59">
        <v>0</v>
      </c>
      <c r="K36" s="85">
        <v>1</v>
      </c>
      <c r="L36" s="107" t="e">
        <f t="shared" si="0"/>
        <v>#DIV/0!</v>
      </c>
      <c r="M36" s="97">
        <f t="shared" si="1"/>
        <v>1</v>
      </c>
      <c r="N36" s="50" t="str">
        <f t="shared" si="2"/>
        <v xml:space="preserve"> -</v>
      </c>
      <c r="O36" s="92">
        <v>2210979</v>
      </c>
      <c r="P36" s="59">
        <v>10000</v>
      </c>
      <c r="Q36" s="59">
        <v>9886</v>
      </c>
      <c r="R36" s="59">
        <v>0</v>
      </c>
      <c r="S36" s="49">
        <f t="shared" si="3"/>
        <v>0.98860000000000003</v>
      </c>
      <c r="T36" s="50" t="str">
        <f t="shared" si="4"/>
        <v xml:space="preserve"> -</v>
      </c>
    </row>
    <row r="37" spans="2:20" ht="45" x14ac:dyDescent="0.2">
      <c r="B37" s="171"/>
      <c r="C37" s="169"/>
      <c r="D37" s="164" t="s">
        <v>111</v>
      </c>
      <c r="E37" s="44">
        <v>43101</v>
      </c>
      <c r="F37" s="117">
        <v>43465</v>
      </c>
      <c r="G37" s="51" t="s">
        <v>51</v>
      </c>
      <c r="H37" s="45">
        <v>1</v>
      </c>
      <c r="I37" s="65">
        <f>+J37</f>
        <v>1</v>
      </c>
      <c r="J37" s="45">
        <v>1</v>
      </c>
      <c r="K37" s="84">
        <v>1</v>
      </c>
      <c r="L37" s="104">
        <f t="shared" si="0"/>
        <v>1</v>
      </c>
      <c r="M37" s="98">
        <f t="shared" si="1"/>
        <v>1</v>
      </c>
      <c r="N37" s="67">
        <f t="shared" si="2"/>
        <v>1</v>
      </c>
      <c r="O37" s="94">
        <v>0</v>
      </c>
      <c r="P37" s="45">
        <v>0</v>
      </c>
      <c r="Q37" s="45">
        <v>0</v>
      </c>
      <c r="R37" s="45">
        <v>0</v>
      </c>
      <c r="S37" s="66" t="str">
        <f t="shared" si="3"/>
        <v xml:space="preserve"> -</v>
      </c>
      <c r="T37" s="67" t="str">
        <f t="shared" si="4"/>
        <v xml:space="preserve"> -</v>
      </c>
    </row>
    <row r="38" spans="2:20" ht="60.75" thickBot="1" x14ac:dyDescent="0.25">
      <c r="B38" s="171"/>
      <c r="C38" s="169"/>
      <c r="D38" s="166"/>
      <c r="E38" s="47">
        <v>43101</v>
      </c>
      <c r="F38" s="120">
        <v>43465</v>
      </c>
      <c r="G38" s="14" t="s">
        <v>52</v>
      </c>
      <c r="H38" s="48">
        <v>1</v>
      </c>
      <c r="I38" s="48">
        <f>+J38</f>
        <v>1</v>
      </c>
      <c r="J38" s="48">
        <v>1</v>
      </c>
      <c r="K38" s="83">
        <v>1</v>
      </c>
      <c r="L38" s="107">
        <f t="shared" si="0"/>
        <v>1</v>
      </c>
      <c r="M38" s="97">
        <f t="shared" si="1"/>
        <v>1</v>
      </c>
      <c r="N38" s="50">
        <f t="shared" si="2"/>
        <v>1</v>
      </c>
      <c r="O38" s="92">
        <v>0</v>
      </c>
      <c r="P38" s="48">
        <v>0</v>
      </c>
      <c r="Q38" s="48">
        <v>0</v>
      </c>
      <c r="R38" s="48">
        <v>0</v>
      </c>
      <c r="S38" s="49" t="str">
        <f t="shared" si="3"/>
        <v xml:space="preserve"> -</v>
      </c>
      <c r="T38" s="50" t="str">
        <f t="shared" si="4"/>
        <v xml:space="preserve"> -</v>
      </c>
    </row>
    <row r="39" spans="2:20" ht="60" x14ac:dyDescent="0.2">
      <c r="B39" s="171"/>
      <c r="C39" s="169"/>
      <c r="D39" s="163" t="s">
        <v>112</v>
      </c>
      <c r="E39" s="63">
        <v>43101</v>
      </c>
      <c r="F39" s="122">
        <v>43465</v>
      </c>
      <c r="G39" s="64" t="s">
        <v>53</v>
      </c>
      <c r="H39" s="65">
        <v>3</v>
      </c>
      <c r="I39" s="65" t="e">
        <f>+J39+(#REF!-#REF!)</f>
        <v>#REF!</v>
      </c>
      <c r="J39" s="65">
        <v>1</v>
      </c>
      <c r="K39" s="86">
        <v>4</v>
      </c>
      <c r="L39" s="104">
        <f t="shared" si="0"/>
        <v>4</v>
      </c>
      <c r="M39" s="98">
        <f t="shared" si="1"/>
        <v>1</v>
      </c>
      <c r="N39" s="67">
        <f t="shared" si="2"/>
        <v>1</v>
      </c>
      <c r="O39" s="94">
        <v>2210813</v>
      </c>
      <c r="P39" s="65">
        <v>176000</v>
      </c>
      <c r="Q39" s="65">
        <v>175567</v>
      </c>
      <c r="R39" s="65">
        <v>0</v>
      </c>
      <c r="S39" s="66">
        <f t="shared" si="3"/>
        <v>0.99753977272727268</v>
      </c>
      <c r="T39" s="67" t="str">
        <f t="shared" si="4"/>
        <v xml:space="preserve"> -</v>
      </c>
    </row>
    <row r="40" spans="2:20" ht="60.75" thickBot="1" x14ac:dyDescent="0.25">
      <c r="B40" s="171"/>
      <c r="C40" s="168"/>
      <c r="D40" s="137"/>
      <c r="E40" s="47">
        <v>43101</v>
      </c>
      <c r="F40" s="120">
        <v>43465</v>
      </c>
      <c r="G40" s="14" t="s">
        <v>54</v>
      </c>
      <c r="H40" s="48">
        <v>1</v>
      </c>
      <c r="I40" s="48" t="e">
        <f>+J40+(#REF!-#REF!)</f>
        <v>#REF!</v>
      </c>
      <c r="J40" s="48">
        <v>1</v>
      </c>
      <c r="K40" s="83">
        <v>1</v>
      </c>
      <c r="L40" s="107">
        <f t="shared" si="0"/>
        <v>1</v>
      </c>
      <c r="M40" s="97">
        <f t="shared" si="1"/>
        <v>1</v>
      </c>
      <c r="N40" s="50">
        <f t="shared" si="2"/>
        <v>1</v>
      </c>
      <c r="O40" s="92">
        <v>2210813</v>
      </c>
      <c r="P40" s="48">
        <v>52900</v>
      </c>
      <c r="Q40" s="48">
        <v>52333</v>
      </c>
      <c r="R40" s="48">
        <v>0</v>
      </c>
      <c r="S40" s="60">
        <f t="shared" si="3"/>
        <v>0.98928166351606805</v>
      </c>
      <c r="T40" s="61" t="str">
        <f t="shared" si="4"/>
        <v xml:space="preserve"> -</v>
      </c>
    </row>
    <row r="41" spans="2:20" ht="12.95" customHeight="1" thickBot="1" x14ac:dyDescent="0.25">
      <c r="B41" s="171"/>
      <c r="C41" s="33"/>
      <c r="D41" s="12"/>
      <c r="E41" s="34"/>
      <c r="F41" s="34"/>
      <c r="G41" s="31"/>
      <c r="H41" s="32"/>
      <c r="I41" s="115"/>
      <c r="J41" s="32"/>
      <c r="K41" s="32"/>
      <c r="L41" s="20"/>
      <c r="M41" s="20"/>
      <c r="N41" s="106"/>
      <c r="O41" s="31"/>
      <c r="P41" s="32"/>
      <c r="Q41" s="32"/>
      <c r="R41" s="32"/>
      <c r="S41" s="23"/>
      <c r="T41" s="21"/>
    </row>
    <row r="42" spans="2:20" ht="60.75" thickBot="1" x14ac:dyDescent="0.25">
      <c r="B42" s="171"/>
      <c r="C42" s="167" t="s">
        <v>129</v>
      </c>
      <c r="D42" s="55" t="s">
        <v>113</v>
      </c>
      <c r="E42" s="56">
        <v>43101</v>
      </c>
      <c r="F42" s="123">
        <v>43465</v>
      </c>
      <c r="G42" s="62" t="s">
        <v>55</v>
      </c>
      <c r="H42" s="57">
        <v>4</v>
      </c>
      <c r="I42" s="70" t="e">
        <f>+J42+(#REF!-#REF!)</f>
        <v>#REF!</v>
      </c>
      <c r="J42" s="57">
        <v>1</v>
      </c>
      <c r="K42" s="80">
        <v>2</v>
      </c>
      <c r="L42" s="105">
        <f t="shared" si="0"/>
        <v>2</v>
      </c>
      <c r="M42" s="99">
        <f t="shared" si="1"/>
        <v>1</v>
      </c>
      <c r="N42" s="72">
        <f t="shared" si="2"/>
        <v>1</v>
      </c>
      <c r="O42" s="89" t="s">
        <v>138</v>
      </c>
      <c r="P42" s="57">
        <v>0</v>
      </c>
      <c r="Q42" s="57">
        <v>0</v>
      </c>
      <c r="R42" s="57">
        <v>100</v>
      </c>
      <c r="S42" s="71" t="str">
        <f t="shared" si="3"/>
        <v xml:space="preserve"> -</v>
      </c>
      <c r="T42" s="72">
        <f t="shared" si="4"/>
        <v>1</v>
      </c>
    </row>
    <row r="43" spans="2:20" ht="30" x14ac:dyDescent="0.2">
      <c r="B43" s="171"/>
      <c r="C43" s="169"/>
      <c r="D43" s="164" t="s">
        <v>114</v>
      </c>
      <c r="E43" s="44">
        <v>43101</v>
      </c>
      <c r="F43" s="117">
        <v>43465</v>
      </c>
      <c r="G43" s="51" t="s">
        <v>56</v>
      </c>
      <c r="H43" s="46">
        <v>1</v>
      </c>
      <c r="I43" s="66">
        <f>+J43</f>
        <v>1</v>
      </c>
      <c r="J43" s="46">
        <v>1</v>
      </c>
      <c r="K43" s="77">
        <v>1</v>
      </c>
      <c r="L43" s="104">
        <f t="shared" si="0"/>
        <v>1</v>
      </c>
      <c r="M43" s="98">
        <f t="shared" si="1"/>
        <v>1</v>
      </c>
      <c r="N43" s="67">
        <f t="shared" si="2"/>
        <v>1</v>
      </c>
      <c r="O43" s="94">
        <v>2210675</v>
      </c>
      <c r="P43" s="45">
        <v>1563230</v>
      </c>
      <c r="Q43" s="45">
        <v>1074070</v>
      </c>
      <c r="R43" s="45">
        <v>0</v>
      </c>
      <c r="S43" s="66">
        <f t="shared" si="3"/>
        <v>0.68708379445123235</v>
      </c>
      <c r="T43" s="67" t="str">
        <f t="shared" si="4"/>
        <v xml:space="preserve"> -</v>
      </c>
    </row>
    <row r="44" spans="2:20" ht="30" x14ac:dyDescent="0.2">
      <c r="B44" s="171"/>
      <c r="C44" s="169"/>
      <c r="D44" s="165"/>
      <c r="E44" s="40">
        <v>43101</v>
      </c>
      <c r="F44" s="118">
        <v>43465</v>
      </c>
      <c r="G44" s="11" t="s">
        <v>57</v>
      </c>
      <c r="H44" s="42">
        <v>1</v>
      </c>
      <c r="I44" s="42">
        <f>+J44</f>
        <v>1</v>
      </c>
      <c r="J44" s="42">
        <v>1</v>
      </c>
      <c r="K44" s="78">
        <v>1</v>
      </c>
      <c r="L44" s="103">
        <f t="shared" si="0"/>
        <v>1</v>
      </c>
      <c r="M44" s="96">
        <f t="shared" si="1"/>
        <v>1</v>
      </c>
      <c r="N44" s="52">
        <f t="shared" si="2"/>
        <v>1</v>
      </c>
      <c r="O44" s="91" t="s">
        <v>138</v>
      </c>
      <c r="P44" s="41">
        <v>0</v>
      </c>
      <c r="Q44" s="41">
        <v>0</v>
      </c>
      <c r="R44" s="41">
        <v>0</v>
      </c>
      <c r="S44" s="42" t="str">
        <f t="shared" si="3"/>
        <v xml:space="preserve"> -</v>
      </c>
      <c r="T44" s="52" t="str">
        <f t="shared" si="4"/>
        <v xml:space="preserve"> -</v>
      </c>
    </row>
    <row r="45" spans="2:20" ht="45" x14ac:dyDescent="0.2">
      <c r="B45" s="171"/>
      <c r="C45" s="169"/>
      <c r="D45" s="165"/>
      <c r="E45" s="40">
        <v>43101</v>
      </c>
      <c r="F45" s="118">
        <v>43465</v>
      </c>
      <c r="G45" s="11" t="s">
        <v>58</v>
      </c>
      <c r="H45" s="41">
        <v>1</v>
      </c>
      <c r="I45" s="41">
        <f>+J45</f>
        <v>1</v>
      </c>
      <c r="J45" s="41">
        <v>1</v>
      </c>
      <c r="K45" s="82">
        <v>1</v>
      </c>
      <c r="L45" s="103">
        <f t="shared" si="0"/>
        <v>1</v>
      </c>
      <c r="M45" s="96">
        <f t="shared" si="1"/>
        <v>1</v>
      </c>
      <c r="N45" s="52">
        <f t="shared" si="2"/>
        <v>1</v>
      </c>
      <c r="O45" s="91">
        <v>2210268</v>
      </c>
      <c r="P45" s="41">
        <v>168000</v>
      </c>
      <c r="Q45" s="41">
        <v>165900</v>
      </c>
      <c r="R45" s="41">
        <v>0</v>
      </c>
      <c r="S45" s="42">
        <f t="shared" si="3"/>
        <v>0.98750000000000004</v>
      </c>
      <c r="T45" s="52" t="str">
        <f t="shared" si="4"/>
        <v xml:space="preserve"> -</v>
      </c>
    </row>
    <row r="46" spans="2:20" ht="105.75" thickBot="1" x14ac:dyDescent="0.25">
      <c r="B46" s="171"/>
      <c r="C46" s="169"/>
      <c r="D46" s="166"/>
      <c r="E46" s="47">
        <v>43101</v>
      </c>
      <c r="F46" s="120">
        <v>43465</v>
      </c>
      <c r="G46" s="14" t="s">
        <v>59</v>
      </c>
      <c r="H46" s="48">
        <v>1</v>
      </c>
      <c r="I46" s="48">
        <f>+J46</f>
        <v>0</v>
      </c>
      <c r="J46" s="48">
        <v>0</v>
      </c>
      <c r="K46" s="83">
        <v>1</v>
      </c>
      <c r="L46" s="107" t="e">
        <f t="shared" si="0"/>
        <v>#DIV/0!</v>
      </c>
      <c r="M46" s="97">
        <f t="shared" si="1"/>
        <v>1</v>
      </c>
      <c r="N46" s="50" t="str">
        <f t="shared" si="2"/>
        <v xml:space="preserve"> -</v>
      </c>
      <c r="O46" s="92" t="s">
        <v>139</v>
      </c>
      <c r="P46" s="48">
        <v>72297</v>
      </c>
      <c r="Q46" s="48">
        <v>72297</v>
      </c>
      <c r="R46" s="48">
        <v>0</v>
      </c>
      <c r="S46" s="49">
        <f t="shared" si="3"/>
        <v>1</v>
      </c>
      <c r="T46" s="50" t="str">
        <f t="shared" si="4"/>
        <v xml:space="preserve"> -</v>
      </c>
    </row>
    <row r="47" spans="2:20" ht="90.75" thickBot="1" x14ac:dyDescent="0.25">
      <c r="B47" s="171"/>
      <c r="C47" s="168"/>
      <c r="D47" s="68" t="s">
        <v>115</v>
      </c>
      <c r="E47" s="69">
        <v>43101</v>
      </c>
      <c r="F47" s="124">
        <v>43465</v>
      </c>
      <c r="G47" s="125" t="s">
        <v>60</v>
      </c>
      <c r="H47" s="70">
        <v>1</v>
      </c>
      <c r="I47" s="70">
        <f>+J47</f>
        <v>1</v>
      </c>
      <c r="J47" s="70">
        <v>1</v>
      </c>
      <c r="K47" s="87">
        <v>1</v>
      </c>
      <c r="L47" s="105">
        <f t="shared" si="0"/>
        <v>1</v>
      </c>
      <c r="M47" s="99">
        <f t="shared" si="1"/>
        <v>1</v>
      </c>
      <c r="N47" s="72">
        <f t="shared" si="2"/>
        <v>1</v>
      </c>
      <c r="O47" s="95" t="s">
        <v>138</v>
      </c>
      <c r="P47" s="70">
        <v>0</v>
      </c>
      <c r="Q47" s="70">
        <v>0</v>
      </c>
      <c r="R47" s="70">
        <v>0</v>
      </c>
      <c r="S47" s="110" t="str">
        <f t="shared" si="3"/>
        <v xml:space="preserve"> -</v>
      </c>
      <c r="T47" s="111" t="str">
        <f t="shared" si="4"/>
        <v xml:space="preserve"> -</v>
      </c>
    </row>
    <row r="48" spans="2:20" ht="12.95" customHeight="1" thickBot="1" x14ac:dyDescent="0.25">
      <c r="B48" s="171"/>
      <c r="C48" s="33"/>
      <c r="D48" s="12"/>
      <c r="E48" s="34"/>
      <c r="F48" s="34"/>
      <c r="G48" s="31"/>
      <c r="H48" s="32"/>
      <c r="I48" s="115"/>
      <c r="J48" s="32"/>
      <c r="K48" s="32"/>
      <c r="L48" s="20"/>
      <c r="M48" s="20"/>
      <c r="N48" s="20"/>
      <c r="O48" s="19"/>
      <c r="P48" s="32"/>
      <c r="Q48" s="32"/>
      <c r="R48" s="32"/>
      <c r="S48" s="23"/>
      <c r="T48" s="21"/>
    </row>
    <row r="49" spans="2:20" ht="45" x14ac:dyDescent="0.2">
      <c r="B49" s="171"/>
      <c r="C49" s="167" t="s">
        <v>137</v>
      </c>
      <c r="D49" s="136" t="s">
        <v>116</v>
      </c>
      <c r="E49" s="44">
        <v>43101</v>
      </c>
      <c r="F49" s="44">
        <v>43465</v>
      </c>
      <c r="G49" s="51" t="s">
        <v>61</v>
      </c>
      <c r="H49" s="45">
        <v>8</v>
      </c>
      <c r="I49" s="65" t="e">
        <f>+J49+(#REF!-#REF!)</f>
        <v>#REF!</v>
      </c>
      <c r="J49" s="45">
        <v>2</v>
      </c>
      <c r="K49" s="84">
        <v>2</v>
      </c>
      <c r="L49" s="104">
        <f t="shared" si="0"/>
        <v>1</v>
      </c>
      <c r="M49" s="98">
        <f t="shared" si="1"/>
        <v>1</v>
      </c>
      <c r="N49" s="67">
        <f t="shared" si="2"/>
        <v>1</v>
      </c>
      <c r="O49" s="94" t="s">
        <v>138</v>
      </c>
      <c r="P49" s="45">
        <v>0</v>
      </c>
      <c r="Q49" s="45">
        <v>0</v>
      </c>
      <c r="R49" s="45">
        <v>0</v>
      </c>
      <c r="S49" s="66" t="str">
        <f t="shared" si="3"/>
        <v xml:space="preserve"> -</v>
      </c>
      <c r="T49" s="67" t="str">
        <f t="shared" si="4"/>
        <v xml:space="preserve"> -</v>
      </c>
    </row>
    <row r="50" spans="2:20" ht="60.75" thickBot="1" x14ac:dyDescent="0.25">
      <c r="B50" s="172"/>
      <c r="C50" s="168"/>
      <c r="D50" s="137"/>
      <c r="E50" s="47">
        <v>43101</v>
      </c>
      <c r="F50" s="47">
        <v>43465</v>
      </c>
      <c r="G50" s="53" t="s">
        <v>62</v>
      </c>
      <c r="H50" s="48">
        <v>4</v>
      </c>
      <c r="I50" s="48" t="e">
        <f>+J50+(#REF!-#REF!)</f>
        <v>#REF!</v>
      </c>
      <c r="J50" s="48">
        <v>1</v>
      </c>
      <c r="K50" s="83">
        <v>2</v>
      </c>
      <c r="L50" s="107">
        <f t="shared" si="0"/>
        <v>2</v>
      </c>
      <c r="M50" s="97">
        <f t="shared" si="1"/>
        <v>1</v>
      </c>
      <c r="N50" s="50">
        <f t="shared" si="2"/>
        <v>1</v>
      </c>
      <c r="O50" s="92">
        <v>2210289</v>
      </c>
      <c r="P50" s="48">
        <v>48000</v>
      </c>
      <c r="Q50" s="48">
        <v>48000</v>
      </c>
      <c r="R50" s="48">
        <v>200</v>
      </c>
      <c r="S50" s="60">
        <f t="shared" si="3"/>
        <v>1</v>
      </c>
      <c r="T50" s="61">
        <f t="shared" si="4"/>
        <v>4.1666666666666666E-3</v>
      </c>
    </row>
    <row r="51" spans="2:20" ht="12.95" customHeight="1" thickBot="1" x14ac:dyDescent="0.25">
      <c r="B51" s="54"/>
      <c r="C51" s="35"/>
      <c r="D51" s="36"/>
      <c r="E51" s="37"/>
      <c r="F51" s="37"/>
      <c r="G51" s="35"/>
      <c r="H51" s="38"/>
      <c r="I51" s="116"/>
      <c r="J51" s="38"/>
      <c r="K51" s="38"/>
      <c r="L51" s="108"/>
      <c r="M51" s="108"/>
      <c r="N51" s="108"/>
      <c r="O51" s="109"/>
      <c r="P51" s="38"/>
      <c r="Q51" s="38"/>
      <c r="R51" s="38"/>
      <c r="S51" s="24"/>
      <c r="T51" s="25"/>
    </row>
    <row r="52" spans="2:20" ht="30" x14ac:dyDescent="0.2">
      <c r="B52" s="170" t="s">
        <v>134</v>
      </c>
      <c r="C52" s="167" t="s">
        <v>130</v>
      </c>
      <c r="D52" s="136" t="s">
        <v>117</v>
      </c>
      <c r="E52" s="44">
        <v>43101</v>
      </c>
      <c r="F52" s="117">
        <v>43465</v>
      </c>
      <c r="G52" s="51" t="s">
        <v>63</v>
      </c>
      <c r="H52" s="45">
        <v>1</v>
      </c>
      <c r="I52" s="65">
        <f>+J52</f>
        <v>1</v>
      </c>
      <c r="J52" s="45">
        <v>1</v>
      </c>
      <c r="K52" s="84">
        <v>1</v>
      </c>
      <c r="L52" s="104">
        <f t="shared" si="0"/>
        <v>1</v>
      </c>
      <c r="M52" s="98">
        <f t="shared" si="1"/>
        <v>1</v>
      </c>
      <c r="N52" s="67">
        <f t="shared" si="2"/>
        <v>1</v>
      </c>
      <c r="O52" s="94" t="s">
        <v>138</v>
      </c>
      <c r="P52" s="45">
        <v>0</v>
      </c>
      <c r="Q52" s="45">
        <v>0</v>
      </c>
      <c r="R52" s="45">
        <v>0</v>
      </c>
      <c r="S52" s="66" t="str">
        <f t="shared" si="3"/>
        <v xml:space="preserve"> -</v>
      </c>
      <c r="T52" s="67" t="str">
        <f t="shared" si="4"/>
        <v xml:space="preserve"> -</v>
      </c>
    </row>
    <row r="53" spans="2:20" ht="45" x14ac:dyDescent="0.2">
      <c r="B53" s="171"/>
      <c r="C53" s="169"/>
      <c r="D53" s="161"/>
      <c r="E53" s="40">
        <v>43101</v>
      </c>
      <c r="F53" s="118">
        <v>43465</v>
      </c>
      <c r="G53" s="16" t="s">
        <v>64</v>
      </c>
      <c r="H53" s="41">
        <v>1</v>
      </c>
      <c r="I53" s="41">
        <f>+J53</f>
        <v>1</v>
      </c>
      <c r="J53" s="41">
        <v>1</v>
      </c>
      <c r="K53" s="82">
        <v>0.6</v>
      </c>
      <c r="L53" s="103">
        <f t="shared" si="0"/>
        <v>0.6</v>
      </c>
      <c r="M53" s="96">
        <f t="shared" si="1"/>
        <v>1</v>
      </c>
      <c r="N53" s="52">
        <f t="shared" si="2"/>
        <v>0.6</v>
      </c>
      <c r="O53" s="91" t="s">
        <v>138</v>
      </c>
      <c r="P53" s="41">
        <v>130000</v>
      </c>
      <c r="Q53" s="41">
        <v>26693</v>
      </c>
      <c r="R53" s="41">
        <v>0</v>
      </c>
      <c r="S53" s="42">
        <f t="shared" si="3"/>
        <v>0.20533076923076923</v>
      </c>
      <c r="T53" s="52" t="str">
        <f t="shared" si="4"/>
        <v xml:space="preserve"> -</v>
      </c>
    </row>
    <row r="54" spans="2:20" ht="30" x14ac:dyDescent="0.2">
      <c r="B54" s="171"/>
      <c r="C54" s="169"/>
      <c r="D54" s="161"/>
      <c r="E54" s="40">
        <v>43101</v>
      </c>
      <c r="F54" s="118">
        <v>43465</v>
      </c>
      <c r="G54" s="16" t="s">
        <v>65</v>
      </c>
      <c r="H54" s="41">
        <v>1</v>
      </c>
      <c r="I54" s="41">
        <f>+J54</f>
        <v>1</v>
      </c>
      <c r="J54" s="41">
        <v>1</v>
      </c>
      <c r="K54" s="82">
        <v>1</v>
      </c>
      <c r="L54" s="103">
        <f t="shared" si="0"/>
        <v>1</v>
      </c>
      <c r="M54" s="96">
        <f t="shared" si="1"/>
        <v>1</v>
      </c>
      <c r="N54" s="52">
        <f t="shared" si="2"/>
        <v>1</v>
      </c>
      <c r="O54" s="91" t="s">
        <v>138</v>
      </c>
      <c r="P54" s="41">
        <v>0</v>
      </c>
      <c r="Q54" s="41">
        <v>0</v>
      </c>
      <c r="R54" s="41">
        <v>0</v>
      </c>
      <c r="S54" s="42" t="str">
        <f t="shared" si="3"/>
        <v xml:space="preserve"> -</v>
      </c>
      <c r="T54" s="52" t="str">
        <f t="shared" si="4"/>
        <v xml:space="preserve"> -</v>
      </c>
    </row>
    <row r="55" spans="2:20" ht="30" x14ac:dyDescent="0.2">
      <c r="B55" s="171"/>
      <c r="C55" s="169"/>
      <c r="D55" s="161"/>
      <c r="E55" s="40">
        <v>43101</v>
      </c>
      <c r="F55" s="118">
        <v>43465</v>
      </c>
      <c r="G55" s="16" t="s">
        <v>66</v>
      </c>
      <c r="H55" s="41">
        <v>1</v>
      </c>
      <c r="I55" s="41">
        <f>+J55</f>
        <v>1</v>
      </c>
      <c r="J55" s="41">
        <v>1</v>
      </c>
      <c r="K55" s="82">
        <v>0</v>
      </c>
      <c r="L55" s="103">
        <f t="shared" si="0"/>
        <v>0</v>
      </c>
      <c r="M55" s="96">
        <f t="shared" si="1"/>
        <v>1</v>
      </c>
      <c r="N55" s="52">
        <f t="shared" si="2"/>
        <v>0</v>
      </c>
      <c r="O55" s="91">
        <v>0</v>
      </c>
      <c r="P55" s="41">
        <v>0</v>
      </c>
      <c r="Q55" s="41">
        <v>0</v>
      </c>
      <c r="R55" s="41">
        <v>0</v>
      </c>
      <c r="S55" s="42" t="str">
        <f t="shared" si="3"/>
        <v xml:space="preserve"> -</v>
      </c>
      <c r="T55" s="52" t="str">
        <f t="shared" si="4"/>
        <v xml:space="preserve"> -</v>
      </c>
    </row>
    <row r="56" spans="2:20" ht="45" x14ac:dyDescent="0.2">
      <c r="B56" s="171"/>
      <c r="C56" s="169"/>
      <c r="D56" s="161"/>
      <c r="E56" s="40">
        <v>43101</v>
      </c>
      <c r="F56" s="118">
        <v>43465</v>
      </c>
      <c r="G56" s="16" t="s">
        <v>67</v>
      </c>
      <c r="H56" s="41">
        <v>4</v>
      </c>
      <c r="I56" s="41" t="e">
        <f>+J56+(#REF!-#REF!)</f>
        <v>#REF!</v>
      </c>
      <c r="J56" s="41">
        <v>1</v>
      </c>
      <c r="K56" s="82">
        <v>1</v>
      </c>
      <c r="L56" s="103">
        <f t="shared" si="0"/>
        <v>1</v>
      </c>
      <c r="M56" s="96">
        <f t="shared" si="1"/>
        <v>1</v>
      </c>
      <c r="N56" s="52">
        <f t="shared" si="2"/>
        <v>1</v>
      </c>
      <c r="O56" s="91">
        <v>0</v>
      </c>
      <c r="P56" s="41">
        <v>0</v>
      </c>
      <c r="Q56" s="41">
        <v>0</v>
      </c>
      <c r="R56" s="41">
        <v>0</v>
      </c>
      <c r="S56" s="42" t="str">
        <f t="shared" si="3"/>
        <v xml:space="preserve"> -</v>
      </c>
      <c r="T56" s="52" t="str">
        <f t="shared" si="4"/>
        <v xml:space="preserve"> -</v>
      </c>
    </row>
    <row r="57" spans="2:20" ht="45.75" thickBot="1" x14ac:dyDescent="0.25">
      <c r="B57" s="171"/>
      <c r="C57" s="169"/>
      <c r="D57" s="162"/>
      <c r="E57" s="58">
        <v>43101</v>
      </c>
      <c r="F57" s="121">
        <v>43465</v>
      </c>
      <c r="G57" s="15" t="s">
        <v>68</v>
      </c>
      <c r="H57" s="59">
        <v>3</v>
      </c>
      <c r="I57" s="48" t="e">
        <f>+J57+(#REF!-#REF!)</f>
        <v>#REF!</v>
      </c>
      <c r="J57" s="59">
        <v>1</v>
      </c>
      <c r="K57" s="85">
        <v>3</v>
      </c>
      <c r="L57" s="107">
        <f t="shared" si="0"/>
        <v>3</v>
      </c>
      <c r="M57" s="97">
        <f t="shared" si="1"/>
        <v>1</v>
      </c>
      <c r="N57" s="50">
        <f t="shared" si="2"/>
        <v>1</v>
      </c>
      <c r="O57" s="93">
        <v>0</v>
      </c>
      <c r="P57" s="59">
        <v>0</v>
      </c>
      <c r="Q57" s="59">
        <v>0</v>
      </c>
      <c r="R57" s="59">
        <v>0</v>
      </c>
      <c r="S57" s="49" t="str">
        <f t="shared" si="3"/>
        <v xml:space="preserve"> -</v>
      </c>
      <c r="T57" s="50" t="str">
        <f t="shared" si="4"/>
        <v xml:space="preserve"> -</v>
      </c>
    </row>
    <row r="58" spans="2:20" ht="30" x14ac:dyDescent="0.2">
      <c r="B58" s="171"/>
      <c r="C58" s="169"/>
      <c r="D58" s="164" t="s">
        <v>118</v>
      </c>
      <c r="E58" s="44">
        <v>43101</v>
      </c>
      <c r="F58" s="117">
        <v>43465</v>
      </c>
      <c r="G58" s="17" t="s">
        <v>69</v>
      </c>
      <c r="H58" s="45">
        <v>3</v>
      </c>
      <c r="I58" s="65" t="e">
        <f>+J58+(#REF!-#REF!)</f>
        <v>#REF!</v>
      </c>
      <c r="J58" s="45">
        <v>1</v>
      </c>
      <c r="K58" s="84">
        <v>0</v>
      </c>
      <c r="L58" s="104">
        <f t="shared" si="0"/>
        <v>0</v>
      </c>
      <c r="M58" s="98">
        <f t="shared" si="1"/>
        <v>1</v>
      </c>
      <c r="N58" s="67">
        <f t="shared" si="2"/>
        <v>0</v>
      </c>
      <c r="O58" s="90">
        <v>0</v>
      </c>
      <c r="P58" s="45">
        <v>771776</v>
      </c>
      <c r="Q58" s="45">
        <v>0</v>
      </c>
      <c r="R58" s="45">
        <v>0</v>
      </c>
      <c r="S58" s="66">
        <f t="shared" si="3"/>
        <v>0</v>
      </c>
      <c r="T58" s="67" t="str">
        <f t="shared" si="4"/>
        <v xml:space="preserve"> -</v>
      </c>
    </row>
    <row r="59" spans="2:20" ht="45.75" thickBot="1" x14ac:dyDescent="0.25">
      <c r="B59" s="171"/>
      <c r="C59" s="169"/>
      <c r="D59" s="166"/>
      <c r="E59" s="47">
        <v>43101</v>
      </c>
      <c r="F59" s="120">
        <v>43465</v>
      </c>
      <c r="G59" s="14" t="s">
        <v>70</v>
      </c>
      <c r="H59" s="49">
        <v>1</v>
      </c>
      <c r="I59" s="49">
        <f>+J59</f>
        <v>1</v>
      </c>
      <c r="J59" s="49">
        <v>1</v>
      </c>
      <c r="K59" s="79">
        <v>1</v>
      </c>
      <c r="L59" s="107">
        <f t="shared" si="0"/>
        <v>1</v>
      </c>
      <c r="M59" s="97">
        <f t="shared" si="1"/>
        <v>1</v>
      </c>
      <c r="N59" s="50">
        <f t="shared" si="2"/>
        <v>1</v>
      </c>
      <c r="O59" s="92" t="s">
        <v>138</v>
      </c>
      <c r="P59" s="48">
        <v>801035</v>
      </c>
      <c r="Q59" s="48">
        <v>137554</v>
      </c>
      <c r="R59" s="48">
        <v>0</v>
      </c>
      <c r="S59" s="49">
        <f t="shared" si="3"/>
        <v>0.17172033681424656</v>
      </c>
      <c r="T59" s="50" t="str">
        <f t="shared" si="4"/>
        <v xml:space="preserve"> -</v>
      </c>
    </row>
    <row r="60" spans="2:20" ht="30" x14ac:dyDescent="0.2">
      <c r="B60" s="171"/>
      <c r="C60" s="169"/>
      <c r="D60" s="163" t="s">
        <v>119</v>
      </c>
      <c r="E60" s="63">
        <v>43101</v>
      </c>
      <c r="F60" s="122">
        <v>43465</v>
      </c>
      <c r="G60" s="13" t="s">
        <v>71</v>
      </c>
      <c r="H60" s="65">
        <v>4</v>
      </c>
      <c r="I60" s="65" t="e">
        <f>+J60+(#REF!-#REF!)</f>
        <v>#REF!</v>
      </c>
      <c r="J60" s="65">
        <v>1</v>
      </c>
      <c r="K60" s="86">
        <v>1</v>
      </c>
      <c r="L60" s="104">
        <f t="shared" si="0"/>
        <v>1</v>
      </c>
      <c r="M60" s="98">
        <f t="shared" si="1"/>
        <v>1</v>
      </c>
      <c r="N60" s="67">
        <f t="shared" si="2"/>
        <v>1</v>
      </c>
      <c r="O60" s="94" t="s">
        <v>138</v>
      </c>
      <c r="P60" s="65">
        <v>0</v>
      </c>
      <c r="Q60" s="65">
        <v>0</v>
      </c>
      <c r="R60" s="65">
        <v>0</v>
      </c>
      <c r="S60" s="66" t="str">
        <f t="shared" si="3"/>
        <v xml:space="preserve"> -</v>
      </c>
      <c r="T60" s="67" t="str">
        <f t="shared" si="4"/>
        <v xml:space="preserve"> -</v>
      </c>
    </row>
    <row r="61" spans="2:20" ht="30" x14ac:dyDescent="0.2">
      <c r="B61" s="171"/>
      <c r="C61" s="169"/>
      <c r="D61" s="161"/>
      <c r="E61" s="40">
        <v>43101</v>
      </c>
      <c r="F61" s="118">
        <v>43465</v>
      </c>
      <c r="G61" s="11" t="s">
        <v>72</v>
      </c>
      <c r="H61" s="42">
        <v>1</v>
      </c>
      <c r="I61" s="42">
        <f>+J61</f>
        <v>1</v>
      </c>
      <c r="J61" s="42">
        <v>1</v>
      </c>
      <c r="K61" s="78">
        <v>1</v>
      </c>
      <c r="L61" s="103">
        <f t="shared" si="0"/>
        <v>1</v>
      </c>
      <c r="M61" s="96">
        <f t="shared" si="1"/>
        <v>1</v>
      </c>
      <c r="N61" s="52">
        <f t="shared" si="2"/>
        <v>1</v>
      </c>
      <c r="O61" s="91">
        <v>2210679</v>
      </c>
      <c r="P61" s="41">
        <v>500000</v>
      </c>
      <c r="Q61" s="41">
        <v>20300</v>
      </c>
      <c r="R61" s="41">
        <v>0</v>
      </c>
      <c r="S61" s="42">
        <f t="shared" si="3"/>
        <v>4.0599999999999997E-2</v>
      </c>
      <c r="T61" s="52" t="str">
        <f t="shared" si="4"/>
        <v xml:space="preserve"> -</v>
      </c>
    </row>
    <row r="62" spans="2:20" ht="45.75" thickBot="1" x14ac:dyDescent="0.25">
      <c r="B62" s="172"/>
      <c r="C62" s="168"/>
      <c r="D62" s="137"/>
      <c r="E62" s="47">
        <v>43101</v>
      </c>
      <c r="F62" s="120">
        <v>43465</v>
      </c>
      <c r="G62" s="53" t="s">
        <v>73</v>
      </c>
      <c r="H62" s="48">
        <v>1</v>
      </c>
      <c r="I62" s="48">
        <f>+J62</f>
        <v>1</v>
      </c>
      <c r="J62" s="48">
        <v>1</v>
      </c>
      <c r="K62" s="83">
        <v>1</v>
      </c>
      <c r="L62" s="107">
        <f t="shared" si="0"/>
        <v>1</v>
      </c>
      <c r="M62" s="97">
        <f t="shared" si="1"/>
        <v>1</v>
      </c>
      <c r="N62" s="50">
        <f t="shared" si="2"/>
        <v>1</v>
      </c>
      <c r="O62" s="92" t="s">
        <v>140</v>
      </c>
      <c r="P62" s="48">
        <v>28000</v>
      </c>
      <c r="Q62" s="48">
        <v>28000</v>
      </c>
      <c r="R62" s="48">
        <v>0</v>
      </c>
      <c r="S62" s="60">
        <f t="shared" si="3"/>
        <v>1</v>
      </c>
      <c r="T62" s="61" t="str">
        <f t="shared" si="4"/>
        <v xml:space="preserve"> -</v>
      </c>
    </row>
    <row r="63" spans="2:20" ht="12.95" customHeight="1" thickBot="1" x14ac:dyDescent="0.25">
      <c r="B63" s="54"/>
      <c r="C63" s="35"/>
      <c r="D63" s="36"/>
      <c r="E63" s="37"/>
      <c r="F63" s="37"/>
      <c r="G63" s="35"/>
      <c r="H63" s="38"/>
      <c r="I63" s="116"/>
      <c r="J63" s="38"/>
      <c r="K63" s="38"/>
      <c r="L63" s="108"/>
      <c r="M63" s="108"/>
      <c r="N63" s="108"/>
      <c r="O63" s="39"/>
      <c r="P63" s="38"/>
      <c r="Q63" s="38"/>
      <c r="R63" s="38"/>
      <c r="S63" s="24"/>
      <c r="T63" s="25"/>
    </row>
    <row r="64" spans="2:20" ht="45" x14ac:dyDescent="0.2">
      <c r="B64" s="170" t="s">
        <v>133</v>
      </c>
      <c r="C64" s="167" t="s">
        <v>131</v>
      </c>
      <c r="D64" s="136" t="s">
        <v>120</v>
      </c>
      <c r="E64" s="44">
        <v>43101</v>
      </c>
      <c r="F64" s="44">
        <v>43465</v>
      </c>
      <c r="G64" s="51" t="s">
        <v>74</v>
      </c>
      <c r="H64" s="45">
        <v>4</v>
      </c>
      <c r="I64" s="65">
        <f>+J64</f>
        <v>4</v>
      </c>
      <c r="J64" s="45">
        <v>4</v>
      </c>
      <c r="K64" s="84">
        <v>4</v>
      </c>
      <c r="L64" s="104">
        <f t="shared" si="0"/>
        <v>1</v>
      </c>
      <c r="M64" s="98">
        <f t="shared" si="1"/>
        <v>1</v>
      </c>
      <c r="N64" s="67">
        <f t="shared" si="2"/>
        <v>1</v>
      </c>
      <c r="O64" s="90">
        <v>2210981</v>
      </c>
      <c r="P64" s="45">
        <v>1134940</v>
      </c>
      <c r="Q64" s="45">
        <v>1072884</v>
      </c>
      <c r="R64" s="45">
        <v>0</v>
      </c>
      <c r="S64" s="66">
        <f t="shared" si="3"/>
        <v>0.94532221967681107</v>
      </c>
      <c r="T64" s="67" t="str">
        <f t="shared" si="4"/>
        <v xml:space="preserve"> -</v>
      </c>
    </row>
    <row r="65" spans="2:20" ht="45" x14ac:dyDescent="0.2">
      <c r="B65" s="171"/>
      <c r="C65" s="169"/>
      <c r="D65" s="161"/>
      <c r="E65" s="40">
        <v>43101</v>
      </c>
      <c r="F65" s="40">
        <v>43465</v>
      </c>
      <c r="G65" s="11" t="s">
        <v>75</v>
      </c>
      <c r="H65" s="41">
        <v>4</v>
      </c>
      <c r="I65" s="41" t="e">
        <f>+J65+(#REF!-#REF!)</f>
        <v>#REF!</v>
      </c>
      <c r="J65" s="41">
        <v>0</v>
      </c>
      <c r="K65" s="82">
        <v>0</v>
      </c>
      <c r="L65" s="103" t="e">
        <f t="shared" si="0"/>
        <v>#DIV/0!</v>
      </c>
      <c r="M65" s="96">
        <f t="shared" si="1"/>
        <v>1</v>
      </c>
      <c r="N65" s="52" t="str">
        <f t="shared" si="2"/>
        <v xml:space="preserve"> -</v>
      </c>
      <c r="O65" s="91" t="s">
        <v>138</v>
      </c>
      <c r="P65" s="41">
        <v>0</v>
      </c>
      <c r="Q65" s="41">
        <v>0</v>
      </c>
      <c r="R65" s="41">
        <v>0</v>
      </c>
      <c r="S65" s="42" t="str">
        <f t="shared" si="3"/>
        <v xml:space="preserve"> -</v>
      </c>
      <c r="T65" s="52" t="str">
        <f t="shared" si="4"/>
        <v xml:space="preserve"> -</v>
      </c>
    </row>
    <row r="66" spans="2:20" ht="45.75" thickBot="1" x14ac:dyDescent="0.25">
      <c r="B66" s="171"/>
      <c r="C66" s="168"/>
      <c r="D66" s="137"/>
      <c r="E66" s="47">
        <v>43101</v>
      </c>
      <c r="F66" s="47">
        <v>43465</v>
      </c>
      <c r="G66" s="14" t="s">
        <v>76</v>
      </c>
      <c r="H66" s="48">
        <v>1700</v>
      </c>
      <c r="I66" s="48" t="e">
        <f>+J66+(#REF!-#REF!)</f>
        <v>#REF!</v>
      </c>
      <c r="J66" s="48">
        <v>500</v>
      </c>
      <c r="K66" s="83">
        <v>815</v>
      </c>
      <c r="L66" s="107">
        <f t="shared" si="0"/>
        <v>1.63</v>
      </c>
      <c r="M66" s="97">
        <f t="shared" si="1"/>
        <v>1</v>
      </c>
      <c r="N66" s="50">
        <f t="shared" si="2"/>
        <v>1</v>
      </c>
      <c r="O66" s="92">
        <v>2210839</v>
      </c>
      <c r="P66" s="48">
        <v>191600</v>
      </c>
      <c r="Q66" s="48">
        <v>191600</v>
      </c>
      <c r="R66" s="48">
        <v>0</v>
      </c>
      <c r="S66" s="60">
        <f t="shared" si="3"/>
        <v>1</v>
      </c>
      <c r="T66" s="61" t="str">
        <f t="shared" si="4"/>
        <v xml:space="preserve"> -</v>
      </c>
    </row>
    <row r="67" spans="2:20" ht="12.95" customHeight="1" thickBot="1" x14ac:dyDescent="0.25">
      <c r="B67" s="171"/>
      <c r="C67" s="33"/>
      <c r="D67" s="12"/>
      <c r="E67" s="34"/>
      <c r="F67" s="34"/>
      <c r="G67" s="31"/>
      <c r="H67" s="32"/>
      <c r="I67" s="115"/>
      <c r="J67" s="32"/>
      <c r="K67" s="32"/>
      <c r="L67" s="20"/>
      <c r="M67" s="20"/>
      <c r="N67" s="20"/>
      <c r="O67" s="31"/>
      <c r="P67" s="32"/>
      <c r="Q67" s="32"/>
      <c r="R67" s="32"/>
      <c r="S67" s="23"/>
      <c r="T67" s="21"/>
    </row>
    <row r="68" spans="2:20" ht="30" x14ac:dyDescent="0.2">
      <c r="B68" s="171"/>
      <c r="C68" s="167" t="s">
        <v>132</v>
      </c>
      <c r="D68" s="136" t="s">
        <v>121</v>
      </c>
      <c r="E68" s="44">
        <v>43101</v>
      </c>
      <c r="F68" s="117">
        <v>43465</v>
      </c>
      <c r="G68" s="17" t="s">
        <v>77</v>
      </c>
      <c r="H68" s="45">
        <v>1</v>
      </c>
      <c r="I68" s="65">
        <f>+J68</f>
        <v>0</v>
      </c>
      <c r="J68" s="45">
        <v>0</v>
      </c>
      <c r="K68" s="84">
        <v>0</v>
      </c>
      <c r="L68" s="104" t="e">
        <f t="shared" si="0"/>
        <v>#DIV/0!</v>
      </c>
      <c r="M68" s="98">
        <f t="shared" si="1"/>
        <v>1</v>
      </c>
      <c r="N68" s="67" t="str">
        <f t="shared" si="2"/>
        <v xml:space="preserve"> -</v>
      </c>
      <c r="O68" s="90" t="s">
        <v>138</v>
      </c>
      <c r="P68" s="45">
        <v>0</v>
      </c>
      <c r="Q68" s="45">
        <v>0</v>
      </c>
      <c r="R68" s="45">
        <v>0</v>
      </c>
      <c r="S68" s="66" t="str">
        <f t="shared" si="3"/>
        <v xml:space="preserve"> -</v>
      </c>
      <c r="T68" s="67" t="str">
        <f t="shared" si="4"/>
        <v xml:space="preserve"> -</v>
      </c>
    </row>
    <row r="69" spans="2:20" ht="45" x14ac:dyDescent="0.2">
      <c r="B69" s="171"/>
      <c r="C69" s="169"/>
      <c r="D69" s="161"/>
      <c r="E69" s="40">
        <v>43101</v>
      </c>
      <c r="F69" s="118">
        <v>43465</v>
      </c>
      <c r="G69" s="16" t="s">
        <v>78</v>
      </c>
      <c r="H69" s="41">
        <v>1</v>
      </c>
      <c r="I69" s="41">
        <f>+J69</f>
        <v>1</v>
      </c>
      <c r="J69" s="41">
        <v>1</v>
      </c>
      <c r="K69" s="82">
        <v>1</v>
      </c>
      <c r="L69" s="103">
        <f t="shared" si="0"/>
        <v>1</v>
      </c>
      <c r="M69" s="96">
        <f t="shared" si="1"/>
        <v>1</v>
      </c>
      <c r="N69" s="52">
        <f t="shared" si="2"/>
        <v>1</v>
      </c>
      <c r="O69" s="91">
        <v>2210264</v>
      </c>
      <c r="P69" s="41">
        <v>15500</v>
      </c>
      <c r="Q69" s="41">
        <v>15500</v>
      </c>
      <c r="R69" s="41">
        <v>0</v>
      </c>
      <c r="S69" s="42">
        <f t="shared" si="3"/>
        <v>1</v>
      </c>
      <c r="T69" s="52" t="str">
        <f t="shared" si="4"/>
        <v xml:space="preserve"> -</v>
      </c>
    </row>
    <row r="70" spans="2:20" ht="30" customHeight="1" x14ac:dyDescent="0.2">
      <c r="B70" s="171"/>
      <c r="C70" s="169"/>
      <c r="D70" s="161"/>
      <c r="E70" s="40">
        <v>43101</v>
      </c>
      <c r="F70" s="118">
        <v>43465</v>
      </c>
      <c r="G70" s="16" t="s">
        <v>79</v>
      </c>
      <c r="H70" s="41">
        <v>17</v>
      </c>
      <c r="I70" s="41" t="e">
        <f>+J70+(#REF!-#REF!)</f>
        <v>#REF!</v>
      </c>
      <c r="J70" s="41">
        <v>0</v>
      </c>
      <c r="K70" s="82">
        <v>0</v>
      </c>
      <c r="L70" s="103" t="e">
        <f t="shared" si="0"/>
        <v>#DIV/0!</v>
      </c>
      <c r="M70" s="96">
        <f t="shared" si="1"/>
        <v>1</v>
      </c>
      <c r="N70" s="52" t="str">
        <f t="shared" si="2"/>
        <v xml:space="preserve"> -</v>
      </c>
      <c r="O70" s="91" t="s">
        <v>138</v>
      </c>
      <c r="P70" s="41">
        <v>0</v>
      </c>
      <c r="Q70" s="41">
        <v>0</v>
      </c>
      <c r="R70" s="41">
        <v>0</v>
      </c>
      <c r="S70" s="42" t="str">
        <f t="shared" si="3"/>
        <v xml:space="preserve"> -</v>
      </c>
      <c r="T70" s="52" t="str">
        <f t="shared" si="4"/>
        <v xml:space="preserve"> -</v>
      </c>
    </row>
    <row r="71" spans="2:20" ht="60.75" thickBot="1" x14ac:dyDescent="0.25">
      <c r="B71" s="171"/>
      <c r="C71" s="169"/>
      <c r="D71" s="162"/>
      <c r="E71" s="58">
        <v>43101</v>
      </c>
      <c r="F71" s="121">
        <v>43465</v>
      </c>
      <c r="G71" s="18" t="s">
        <v>80</v>
      </c>
      <c r="H71" s="59">
        <v>1</v>
      </c>
      <c r="I71" s="48" t="e">
        <f>+J71+(#REF!-#REF!)</f>
        <v>#REF!</v>
      </c>
      <c r="J71" s="59">
        <v>0</v>
      </c>
      <c r="K71" s="85">
        <v>1</v>
      </c>
      <c r="L71" s="107" t="e">
        <f t="shared" si="0"/>
        <v>#DIV/0!</v>
      </c>
      <c r="M71" s="97">
        <f t="shared" si="1"/>
        <v>1</v>
      </c>
      <c r="N71" s="50" t="str">
        <f t="shared" si="2"/>
        <v xml:space="preserve"> -</v>
      </c>
      <c r="O71" s="92">
        <v>2210294</v>
      </c>
      <c r="P71" s="48">
        <v>0</v>
      </c>
      <c r="Q71" s="59">
        <v>0</v>
      </c>
      <c r="R71" s="59">
        <v>0</v>
      </c>
      <c r="S71" s="49" t="str">
        <f t="shared" si="3"/>
        <v xml:space="preserve"> -</v>
      </c>
      <c r="T71" s="50" t="str">
        <f t="shared" si="4"/>
        <v xml:space="preserve"> -</v>
      </c>
    </row>
    <row r="72" spans="2:20" ht="30" x14ac:dyDescent="0.2">
      <c r="B72" s="171"/>
      <c r="C72" s="169"/>
      <c r="D72" s="164" t="s">
        <v>122</v>
      </c>
      <c r="E72" s="44">
        <v>43101</v>
      </c>
      <c r="F72" s="117">
        <v>43465</v>
      </c>
      <c r="G72" s="17" t="s">
        <v>81</v>
      </c>
      <c r="H72" s="45">
        <v>267</v>
      </c>
      <c r="I72" s="65" t="e">
        <f>+J72+(#REF!-#REF!)</f>
        <v>#REF!</v>
      </c>
      <c r="J72" s="45">
        <v>30</v>
      </c>
      <c r="K72" s="84">
        <v>90</v>
      </c>
      <c r="L72" s="104">
        <f t="shared" si="0"/>
        <v>3</v>
      </c>
      <c r="M72" s="98">
        <f t="shared" si="1"/>
        <v>1</v>
      </c>
      <c r="N72" s="67">
        <f t="shared" si="2"/>
        <v>1</v>
      </c>
      <c r="O72" s="94">
        <v>0</v>
      </c>
      <c r="P72" s="65">
        <v>236429</v>
      </c>
      <c r="Q72" s="45">
        <v>236429</v>
      </c>
      <c r="R72" s="45">
        <v>0</v>
      </c>
      <c r="S72" s="66">
        <f t="shared" si="3"/>
        <v>1</v>
      </c>
      <c r="T72" s="67" t="str">
        <f t="shared" si="4"/>
        <v xml:space="preserve"> -</v>
      </c>
    </row>
    <row r="73" spans="2:20" ht="75" x14ac:dyDescent="0.2">
      <c r="B73" s="171"/>
      <c r="C73" s="169"/>
      <c r="D73" s="165"/>
      <c r="E73" s="40">
        <v>43101</v>
      </c>
      <c r="F73" s="118">
        <v>43465</v>
      </c>
      <c r="G73" s="11" t="s">
        <v>82</v>
      </c>
      <c r="H73" s="41">
        <v>1</v>
      </c>
      <c r="I73" s="41">
        <f>+J73</f>
        <v>1</v>
      </c>
      <c r="J73" s="41">
        <v>1</v>
      </c>
      <c r="K73" s="82">
        <v>1</v>
      </c>
      <c r="L73" s="103">
        <f t="shared" si="0"/>
        <v>1</v>
      </c>
      <c r="M73" s="96">
        <f t="shared" si="1"/>
        <v>1</v>
      </c>
      <c r="N73" s="52">
        <f t="shared" si="2"/>
        <v>1</v>
      </c>
      <c r="O73" s="91" t="s">
        <v>141</v>
      </c>
      <c r="P73" s="41">
        <v>16578019</v>
      </c>
      <c r="Q73" s="41">
        <v>4294525</v>
      </c>
      <c r="R73" s="41">
        <v>0</v>
      </c>
      <c r="S73" s="42">
        <f t="shared" si="3"/>
        <v>0.25904934721090622</v>
      </c>
      <c r="T73" s="52" t="str">
        <f t="shared" si="4"/>
        <v xml:space="preserve"> -</v>
      </c>
    </row>
    <row r="74" spans="2:20" ht="45" x14ac:dyDescent="0.2">
      <c r="B74" s="171"/>
      <c r="C74" s="169"/>
      <c r="D74" s="165"/>
      <c r="E74" s="40">
        <v>43101</v>
      </c>
      <c r="F74" s="118">
        <v>43465</v>
      </c>
      <c r="G74" s="11" t="s">
        <v>83</v>
      </c>
      <c r="H74" s="41">
        <v>1</v>
      </c>
      <c r="I74" s="41">
        <f>+J74</f>
        <v>1</v>
      </c>
      <c r="J74" s="41">
        <v>1</v>
      </c>
      <c r="K74" s="82">
        <v>0</v>
      </c>
      <c r="L74" s="103">
        <f t="shared" si="0"/>
        <v>0</v>
      </c>
      <c r="M74" s="96">
        <f t="shared" si="1"/>
        <v>1</v>
      </c>
      <c r="N74" s="52">
        <f t="shared" si="2"/>
        <v>0</v>
      </c>
      <c r="O74" s="91">
        <v>2210122</v>
      </c>
      <c r="P74" s="41">
        <v>0</v>
      </c>
      <c r="Q74" s="41">
        <v>0</v>
      </c>
      <c r="R74" s="41">
        <v>0</v>
      </c>
      <c r="S74" s="42" t="str">
        <f t="shared" si="3"/>
        <v xml:space="preserve"> -</v>
      </c>
      <c r="T74" s="52" t="str">
        <f t="shared" si="4"/>
        <v xml:space="preserve"> -</v>
      </c>
    </row>
    <row r="75" spans="2:20" ht="30" x14ac:dyDescent="0.2">
      <c r="B75" s="171"/>
      <c r="C75" s="169"/>
      <c r="D75" s="165"/>
      <c r="E75" s="40">
        <v>43101</v>
      </c>
      <c r="F75" s="118">
        <v>43465</v>
      </c>
      <c r="G75" s="11" t="s">
        <v>84</v>
      </c>
      <c r="H75" s="41">
        <v>15</v>
      </c>
      <c r="I75" s="41" t="e">
        <f>+J75+(#REF!-#REF!)</f>
        <v>#REF!</v>
      </c>
      <c r="J75" s="41">
        <v>5</v>
      </c>
      <c r="K75" s="82">
        <v>0</v>
      </c>
      <c r="L75" s="103">
        <f t="shared" si="0"/>
        <v>0</v>
      </c>
      <c r="M75" s="96">
        <f t="shared" si="1"/>
        <v>1</v>
      </c>
      <c r="N75" s="52">
        <f t="shared" si="2"/>
        <v>0</v>
      </c>
      <c r="O75" s="91">
        <v>2210294</v>
      </c>
      <c r="P75" s="41">
        <v>0</v>
      </c>
      <c r="Q75" s="41">
        <v>0</v>
      </c>
      <c r="R75" s="41">
        <v>0</v>
      </c>
      <c r="S75" s="42" t="str">
        <f t="shared" si="3"/>
        <v xml:space="preserve"> -</v>
      </c>
      <c r="T75" s="52" t="str">
        <f t="shared" si="4"/>
        <v xml:space="preserve"> -</v>
      </c>
    </row>
    <row r="76" spans="2:20" ht="30" customHeight="1" x14ac:dyDescent="0.2">
      <c r="B76" s="171"/>
      <c r="C76" s="169"/>
      <c r="D76" s="165"/>
      <c r="E76" s="40">
        <v>43101</v>
      </c>
      <c r="F76" s="118">
        <v>43465</v>
      </c>
      <c r="G76" s="11" t="s">
        <v>85</v>
      </c>
      <c r="H76" s="41">
        <v>169</v>
      </c>
      <c r="I76" s="41">
        <f>+J76</f>
        <v>169</v>
      </c>
      <c r="J76" s="41">
        <v>169</v>
      </c>
      <c r="K76" s="82">
        <v>496</v>
      </c>
      <c r="L76" s="103">
        <f t="shared" si="0"/>
        <v>2.9349112426035502</v>
      </c>
      <c r="M76" s="96">
        <f t="shared" si="1"/>
        <v>1</v>
      </c>
      <c r="N76" s="52">
        <f t="shared" si="2"/>
        <v>1</v>
      </c>
      <c r="O76" s="91">
        <v>2210294</v>
      </c>
      <c r="P76" s="41">
        <v>65749</v>
      </c>
      <c r="Q76" s="41">
        <v>65749</v>
      </c>
      <c r="R76" s="41">
        <v>0</v>
      </c>
      <c r="S76" s="42">
        <f t="shared" si="3"/>
        <v>1</v>
      </c>
      <c r="T76" s="52" t="str">
        <f t="shared" si="4"/>
        <v xml:space="preserve"> -</v>
      </c>
    </row>
    <row r="77" spans="2:20" ht="45" x14ac:dyDescent="0.2">
      <c r="B77" s="171"/>
      <c r="C77" s="169"/>
      <c r="D77" s="165"/>
      <c r="E77" s="40">
        <v>43101</v>
      </c>
      <c r="F77" s="118">
        <v>43465</v>
      </c>
      <c r="G77" s="11" t="s">
        <v>86</v>
      </c>
      <c r="H77" s="41">
        <v>1</v>
      </c>
      <c r="I77" s="41" t="e">
        <f>+J77+(#REF!-#REF!)</f>
        <v>#REF!</v>
      </c>
      <c r="J77" s="41">
        <v>0</v>
      </c>
      <c r="K77" s="82">
        <v>0</v>
      </c>
      <c r="L77" s="103" t="e">
        <f t="shared" ref="L77:L97" si="6">+K77/J77</f>
        <v>#DIV/0!</v>
      </c>
      <c r="M77" s="96">
        <f t="shared" ref="M77:M97" si="7">DAYS360(E77,$C$8)/DAYS360(E77,F77)</f>
        <v>1</v>
      </c>
      <c r="N77" s="52" t="str">
        <f t="shared" ref="N77:N97" si="8">IF(J77=0," -",IF(L77&gt;100%,100%,L77))</f>
        <v xml:space="preserve"> -</v>
      </c>
      <c r="O77" s="91">
        <v>2210294</v>
      </c>
      <c r="P77" s="41">
        <v>0</v>
      </c>
      <c r="Q77" s="41">
        <v>0</v>
      </c>
      <c r="R77" s="41">
        <v>0</v>
      </c>
      <c r="S77" s="42" t="str">
        <f t="shared" ref="S77:S98" si="9">IF(P77=0," -",Q77/P77)</f>
        <v xml:space="preserve"> -</v>
      </c>
      <c r="T77" s="52" t="str">
        <f t="shared" ref="T77:T98" si="10">IF(R77=0," -",IF(Q77=0,100%,R77/Q77))</f>
        <v xml:space="preserve"> -</v>
      </c>
    </row>
    <row r="78" spans="2:20" ht="60" x14ac:dyDescent="0.2">
      <c r="B78" s="171"/>
      <c r="C78" s="169"/>
      <c r="D78" s="165"/>
      <c r="E78" s="40">
        <v>43101</v>
      </c>
      <c r="F78" s="118">
        <v>43465</v>
      </c>
      <c r="G78" s="11" t="s">
        <v>87</v>
      </c>
      <c r="H78" s="41">
        <v>1</v>
      </c>
      <c r="I78" s="41">
        <f>+J78</f>
        <v>1</v>
      </c>
      <c r="J78" s="41">
        <v>1</v>
      </c>
      <c r="K78" s="82">
        <v>1</v>
      </c>
      <c r="L78" s="103">
        <f t="shared" si="6"/>
        <v>1</v>
      </c>
      <c r="M78" s="96">
        <f t="shared" si="7"/>
        <v>1</v>
      </c>
      <c r="N78" s="52">
        <f t="shared" si="8"/>
        <v>1</v>
      </c>
      <c r="O78" s="91">
        <v>2210294</v>
      </c>
      <c r="P78" s="41">
        <v>672177</v>
      </c>
      <c r="Q78" s="41">
        <v>698006</v>
      </c>
      <c r="R78" s="41">
        <v>0</v>
      </c>
      <c r="S78" s="42">
        <f t="shared" si="9"/>
        <v>1.038425890799596</v>
      </c>
      <c r="T78" s="52" t="str">
        <f t="shared" si="10"/>
        <v xml:space="preserve"> -</v>
      </c>
    </row>
    <row r="79" spans="2:20" ht="60" x14ac:dyDescent="0.2">
      <c r="B79" s="171"/>
      <c r="C79" s="169"/>
      <c r="D79" s="165"/>
      <c r="E79" s="40">
        <v>43101</v>
      </c>
      <c r="F79" s="118">
        <v>43465</v>
      </c>
      <c r="G79" s="11" t="s">
        <v>88</v>
      </c>
      <c r="H79" s="41">
        <v>1</v>
      </c>
      <c r="I79" s="41">
        <f>+J79</f>
        <v>1</v>
      </c>
      <c r="J79" s="41">
        <v>1</v>
      </c>
      <c r="K79" s="82">
        <v>1</v>
      </c>
      <c r="L79" s="103">
        <f t="shared" si="6"/>
        <v>1</v>
      </c>
      <c r="M79" s="96">
        <f t="shared" si="7"/>
        <v>1</v>
      </c>
      <c r="N79" s="52">
        <f t="shared" si="8"/>
        <v>1</v>
      </c>
      <c r="O79" s="91" t="s">
        <v>142</v>
      </c>
      <c r="P79" s="41">
        <v>792592</v>
      </c>
      <c r="Q79" s="41">
        <v>792592</v>
      </c>
      <c r="R79" s="41">
        <v>0</v>
      </c>
      <c r="S79" s="42">
        <f t="shared" si="9"/>
        <v>1</v>
      </c>
      <c r="T79" s="52" t="str">
        <f t="shared" si="10"/>
        <v xml:space="preserve"> -</v>
      </c>
    </row>
    <row r="80" spans="2:20" ht="60" x14ac:dyDescent="0.2">
      <c r="B80" s="171"/>
      <c r="C80" s="169"/>
      <c r="D80" s="165"/>
      <c r="E80" s="40">
        <v>43101</v>
      </c>
      <c r="F80" s="118">
        <v>43465</v>
      </c>
      <c r="G80" s="11" t="s">
        <v>89</v>
      </c>
      <c r="H80" s="41">
        <v>1</v>
      </c>
      <c r="I80" s="41" t="e">
        <f>+J80+(#REF!-#REF!)</f>
        <v>#REF!</v>
      </c>
      <c r="J80" s="41">
        <v>0</v>
      </c>
      <c r="K80" s="82">
        <v>1</v>
      </c>
      <c r="L80" s="103" t="e">
        <f t="shared" si="6"/>
        <v>#DIV/0!</v>
      </c>
      <c r="M80" s="96">
        <f t="shared" si="7"/>
        <v>1</v>
      </c>
      <c r="N80" s="52" t="str">
        <f t="shared" si="8"/>
        <v xml:space="preserve"> -</v>
      </c>
      <c r="O80" s="91">
        <v>2210294</v>
      </c>
      <c r="P80" s="41">
        <v>105000</v>
      </c>
      <c r="Q80" s="41">
        <v>66339</v>
      </c>
      <c r="R80" s="41">
        <v>0</v>
      </c>
      <c r="S80" s="42">
        <f t="shared" si="9"/>
        <v>0.63180000000000003</v>
      </c>
      <c r="T80" s="52" t="str">
        <f t="shared" si="10"/>
        <v xml:space="preserve"> -</v>
      </c>
    </row>
    <row r="81" spans="2:20" ht="60.75" thickBot="1" x14ac:dyDescent="0.25">
      <c r="B81" s="171"/>
      <c r="C81" s="169"/>
      <c r="D81" s="166"/>
      <c r="E81" s="47">
        <v>43101</v>
      </c>
      <c r="F81" s="120">
        <v>43465</v>
      </c>
      <c r="G81" s="14" t="s">
        <v>90</v>
      </c>
      <c r="H81" s="48">
        <v>1</v>
      </c>
      <c r="I81" s="48">
        <f>+J81</f>
        <v>1</v>
      </c>
      <c r="J81" s="48">
        <v>1</v>
      </c>
      <c r="K81" s="83">
        <v>1</v>
      </c>
      <c r="L81" s="107">
        <f t="shared" si="6"/>
        <v>1</v>
      </c>
      <c r="M81" s="97">
        <f t="shared" si="7"/>
        <v>1</v>
      </c>
      <c r="N81" s="50">
        <f t="shared" si="8"/>
        <v>1</v>
      </c>
      <c r="O81" s="92">
        <v>2210294</v>
      </c>
      <c r="P81" s="48">
        <v>218380</v>
      </c>
      <c r="Q81" s="48">
        <v>218380</v>
      </c>
      <c r="R81" s="48">
        <v>0</v>
      </c>
      <c r="S81" s="49">
        <f t="shared" si="9"/>
        <v>1</v>
      </c>
      <c r="T81" s="50" t="str">
        <f t="shared" si="10"/>
        <v xml:space="preserve"> -</v>
      </c>
    </row>
    <row r="82" spans="2:20" ht="60" x14ac:dyDescent="0.2">
      <c r="B82" s="171"/>
      <c r="C82" s="169"/>
      <c r="D82" s="163" t="s">
        <v>123</v>
      </c>
      <c r="E82" s="63">
        <v>43101</v>
      </c>
      <c r="F82" s="122">
        <v>43465</v>
      </c>
      <c r="G82" s="13" t="s">
        <v>91</v>
      </c>
      <c r="H82" s="65">
        <v>1</v>
      </c>
      <c r="I82" s="65">
        <f>+J82</f>
        <v>1</v>
      </c>
      <c r="J82" s="65">
        <v>1</v>
      </c>
      <c r="K82" s="127">
        <v>1</v>
      </c>
      <c r="L82" s="104">
        <f t="shared" si="6"/>
        <v>1</v>
      </c>
      <c r="M82" s="98">
        <f t="shared" si="7"/>
        <v>1</v>
      </c>
      <c r="N82" s="67">
        <f t="shared" si="8"/>
        <v>1</v>
      </c>
      <c r="O82" s="94">
        <v>2210264</v>
      </c>
      <c r="P82" s="65">
        <v>17584</v>
      </c>
      <c r="Q82" s="65">
        <v>9333</v>
      </c>
      <c r="R82" s="65">
        <v>0</v>
      </c>
      <c r="S82" s="66">
        <f t="shared" si="9"/>
        <v>0.53076660600545955</v>
      </c>
      <c r="T82" s="67" t="str">
        <f t="shared" si="10"/>
        <v xml:space="preserve"> -</v>
      </c>
    </row>
    <row r="83" spans="2:20" ht="45" x14ac:dyDescent="0.2">
      <c r="B83" s="171"/>
      <c r="C83" s="169"/>
      <c r="D83" s="161"/>
      <c r="E83" s="40">
        <v>43101</v>
      </c>
      <c r="F83" s="118">
        <v>43465</v>
      </c>
      <c r="G83" s="11" t="s">
        <v>92</v>
      </c>
      <c r="H83" s="41">
        <v>1000</v>
      </c>
      <c r="I83" s="41" t="e">
        <f>+J83+(#REF!-#REF!)</f>
        <v>#REF!</v>
      </c>
      <c r="J83" s="41">
        <v>250</v>
      </c>
      <c r="K83" s="82">
        <v>298</v>
      </c>
      <c r="L83" s="103">
        <f t="shared" si="6"/>
        <v>1.1919999999999999</v>
      </c>
      <c r="M83" s="96">
        <f t="shared" si="7"/>
        <v>1</v>
      </c>
      <c r="N83" s="52">
        <f t="shared" si="8"/>
        <v>1</v>
      </c>
      <c r="O83" s="91">
        <v>2210264</v>
      </c>
      <c r="P83" s="41">
        <v>13750</v>
      </c>
      <c r="Q83" s="41">
        <v>13750</v>
      </c>
      <c r="R83" s="41">
        <v>0</v>
      </c>
      <c r="S83" s="42">
        <f t="shared" si="9"/>
        <v>1</v>
      </c>
      <c r="T83" s="52" t="str">
        <f t="shared" si="10"/>
        <v xml:space="preserve"> -</v>
      </c>
    </row>
    <row r="84" spans="2:20" ht="30" x14ac:dyDescent="0.2">
      <c r="B84" s="171"/>
      <c r="C84" s="169"/>
      <c r="D84" s="161"/>
      <c r="E84" s="40">
        <v>43101</v>
      </c>
      <c r="F84" s="118">
        <v>43465</v>
      </c>
      <c r="G84" s="11" t="s">
        <v>93</v>
      </c>
      <c r="H84" s="41">
        <v>10000</v>
      </c>
      <c r="I84" s="41" t="e">
        <f>+J84+(#REF!-#REF!)</f>
        <v>#REF!</v>
      </c>
      <c r="J84" s="41">
        <v>3000</v>
      </c>
      <c r="K84" s="82">
        <v>3000</v>
      </c>
      <c r="L84" s="103">
        <f t="shared" si="6"/>
        <v>1</v>
      </c>
      <c r="M84" s="96">
        <f t="shared" si="7"/>
        <v>1</v>
      </c>
      <c r="N84" s="52">
        <f t="shared" si="8"/>
        <v>1</v>
      </c>
      <c r="O84" s="91">
        <v>2210264</v>
      </c>
      <c r="P84" s="41">
        <v>24000</v>
      </c>
      <c r="Q84" s="41">
        <v>24000</v>
      </c>
      <c r="R84" s="41">
        <v>0</v>
      </c>
      <c r="S84" s="42">
        <f t="shared" si="9"/>
        <v>1</v>
      </c>
      <c r="T84" s="52" t="str">
        <f t="shared" si="10"/>
        <v xml:space="preserve"> -</v>
      </c>
    </row>
    <row r="85" spans="2:20" ht="60" x14ac:dyDescent="0.2">
      <c r="B85" s="171"/>
      <c r="C85" s="169"/>
      <c r="D85" s="161"/>
      <c r="E85" s="40">
        <v>43101</v>
      </c>
      <c r="F85" s="118">
        <v>43465</v>
      </c>
      <c r="G85" s="11" t="s">
        <v>94</v>
      </c>
      <c r="H85" s="41">
        <v>4</v>
      </c>
      <c r="I85" s="41" t="e">
        <f>+J85+(#REF!-#REF!)</f>
        <v>#REF!</v>
      </c>
      <c r="J85" s="41">
        <v>1</v>
      </c>
      <c r="K85" s="82">
        <v>1</v>
      </c>
      <c r="L85" s="103">
        <f t="shared" si="6"/>
        <v>1</v>
      </c>
      <c r="M85" s="96">
        <f t="shared" si="7"/>
        <v>1</v>
      </c>
      <c r="N85" s="52">
        <f t="shared" si="8"/>
        <v>1</v>
      </c>
      <c r="O85" s="91" t="s">
        <v>138</v>
      </c>
      <c r="P85" s="41">
        <v>188455</v>
      </c>
      <c r="Q85" s="41">
        <v>11543</v>
      </c>
      <c r="R85" s="41">
        <v>0</v>
      </c>
      <c r="S85" s="42">
        <f t="shared" si="9"/>
        <v>6.1250696452734073E-2</v>
      </c>
      <c r="T85" s="52" t="str">
        <f t="shared" si="10"/>
        <v xml:space="preserve"> -</v>
      </c>
    </row>
    <row r="86" spans="2:20" ht="45" x14ac:dyDescent="0.2">
      <c r="B86" s="171"/>
      <c r="C86" s="169"/>
      <c r="D86" s="161"/>
      <c r="E86" s="40">
        <v>43101</v>
      </c>
      <c r="F86" s="118">
        <v>43465</v>
      </c>
      <c r="G86" s="11" t="s">
        <v>95</v>
      </c>
      <c r="H86" s="41">
        <v>1</v>
      </c>
      <c r="I86" s="41">
        <f>+J86</f>
        <v>1</v>
      </c>
      <c r="J86" s="41">
        <v>1</v>
      </c>
      <c r="K86" s="82">
        <v>1</v>
      </c>
      <c r="L86" s="103">
        <f t="shared" si="6"/>
        <v>1</v>
      </c>
      <c r="M86" s="96">
        <f t="shared" si="7"/>
        <v>1</v>
      </c>
      <c r="N86" s="52">
        <f t="shared" si="8"/>
        <v>1</v>
      </c>
      <c r="O86" s="91">
        <v>2210264</v>
      </c>
      <c r="P86" s="41">
        <v>33250</v>
      </c>
      <c r="Q86" s="41">
        <v>33250</v>
      </c>
      <c r="R86" s="41">
        <v>0</v>
      </c>
      <c r="S86" s="42">
        <f t="shared" si="9"/>
        <v>1</v>
      </c>
      <c r="T86" s="52" t="str">
        <f t="shared" si="10"/>
        <v xml:space="preserve"> -</v>
      </c>
    </row>
    <row r="87" spans="2:20" ht="75" x14ac:dyDescent="0.2">
      <c r="B87" s="171"/>
      <c r="C87" s="169"/>
      <c r="D87" s="161"/>
      <c r="E87" s="40">
        <v>43101</v>
      </c>
      <c r="F87" s="118">
        <v>43465</v>
      </c>
      <c r="G87" s="16" t="s">
        <v>96</v>
      </c>
      <c r="H87" s="41">
        <v>1</v>
      </c>
      <c r="I87" s="41">
        <f>+J87</f>
        <v>1</v>
      </c>
      <c r="J87" s="41">
        <v>1</v>
      </c>
      <c r="K87" s="82">
        <v>1</v>
      </c>
      <c r="L87" s="103">
        <f t="shared" si="6"/>
        <v>1</v>
      </c>
      <c r="M87" s="96">
        <f t="shared" si="7"/>
        <v>1</v>
      </c>
      <c r="N87" s="52">
        <f t="shared" si="8"/>
        <v>1</v>
      </c>
      <c r="O87" s="91">
        <v>2210294</v>
      </c>
      <c r="P87" s="41">
        <v>0</v>
      </c>
      <c r="Q87" s="41">
        <v>0</v>
      </c>
      <c r="R87" s="41">
        <v>0</v>
      </c>
      <c r="S87" s="42" t="str">
        <f t="shared" si="9"/>
        <v xml:space="preserve"> -</v>
      </c>
      <c r="T87" s="52" t="str">
        <f t="shared" si="10"/>
        <v xml:space="preserve"> -</v>
      </c>
    </row>
    <row r="88" spans="2:20" ht="75" x14ac:dyDescent="0.2">
      <c r="B88" s="171"/>
      <c r="C88" s="169"/>
      <c r="D88" s="161"/>
      <c r="E88" s="40">
        <v>43101</v>
      </c>
      <c r="F88" s="118">
        <v>43465</v>
      </c>
      <c r="G88" s="11" t="s">
        <v>97</v>
      </c>
      <c r="H88" s="41">
        <v>1</v>
      </c>
      <c r="I88" s="41">
        <f>+J88</f>
        <v>1</v>
      </c>
      <c r="J88" s="41">
        <v>1</v>
      </c>
      <c r="K88" s="82">
        <v>1</v>
      </c>
      <c r="L88" s="103">
        <f t="shared" si="6"/>
        <v>1</v>
      </c>
      <c r="M88" s="96">
        <f t="shared" si="7"/>
        <v>1</v>
      </c>
      <c r="N88" s="52">
        <f t="shared" si="8"/>
        <v>1</v>
      </c>
      <c r="O88" s="91" t="s">
        <v>138</v>
      </c>
      <c r="P88" s="41">
        <v>0</v>
      </c>
      <c r="Q88" s="41">
        <v>0</v>
      </c>
      <c r="R88" s="41">
        <v>0</v>
      </c>
      <c r="S88" s="42" t="str">
        <f t="shared" si="9"/>
        <v xml:space="preserve"> -</v>
      </c>
      <c r="T88" s="52" t="str">
        <f t="shared" si="10"/>
        <v xml:space="preserve"> -</v>
      </c>
    </row>
    <row r="89" spans="2:20" ht="30" x14ac:dyDescent="0.2">
      <c r="B89" s="171"/>
      <c r="C89" s="169"/>
      <c r="D89" s="161"/>
      <c r="E89" s="40">
        <v>43101</v>
      </c>
      <c r="F89" s="118">
        <v>43465</v>
      </c>
      <c r="G89" s="11" t="s">
        <v>98</v>
      </c>
      <c r="H89" s="41">
        <v>1</v>
      </c>
      <c r="I89" s="41">
        <f>+J89</f>
        <v>1</v>
      </c>
      <c r="J89" s="41">
        <v>1</v>
      </c>
      <c r="K89" s="82">
        <v>1</v>
      </c>
      <c r="L89" s="103">
        <f t="shared" si="6"/>
        <v>1</v>
      </c>
      <c r="M89" s="96">
        <f t="shared" si="7"/>
        <v>1</v>
      </c>
      <c r="N89" s="52">
        <f t="shared" si="8"/>
        <v>1</v>
      </c>
      <c r="O89" s="91" t="s">
        <v>138</v>
      </c>
      <c r="P89" s="41">
        <v>0</v>
      </c>
      <c r="Q89" s="41">
        <v>0</v>
      </c>
      <c r="R89" s="41">
        <v>0</v>
      </c>
      <c r="S89" s="42" t="str">
        <f t="shared" si="9"/>
        <v xml:space="preserve"> -</v>
      </c>
      <c r="T89" s="52" t="str">
        <f t="shared" si="10"/>
        <v xml:space="preserve"> -</v>
      </c>
    </row>
    <row r="90" spans="2:20" ht="60.75" thickBot="1" x14ac:dyDescent="0.25">
      <c r="B90" s="171"/>
      <c r="C90" s="169"/>
      <c r="D90" s="162"/>
      <c r="E90" s="58">
        <v>43101</v>
      </c>
      <c r="F90" s="121">
        <v>43465</v>
      </c>
      <c r="G90" s="15" t="s">
        <v>99</v>
      </c>
      <c r="H90" s="59">
        <v>1</v>
      </c>
      <c r="I90" s="48">
        <f>+J90</f>
        <v>1</v>
      </c>
      <c r="J90" s="59">
        <v>1</v>
      </c>
      <c r="K90" s="85">
        <v>1</v>
      </c>
      <c r="L90" s="107">
        <f t="shared" si="6"/>
        <v>1</v>
      </c>
      <c r="M90" s="97">
        <f t="shared" si="7"/>
        <v>1</v>
      </c>
      <c r="N90" s="50">
        <f t="shared" si="8"/>
        <v>1</v>
      </c>
      <c r="O90" s="92">
        <v>2210289</v>
      </c>
      <c r="P90" s="59">
        <v>37333</v>
      </c>
      <c r="Q90" s="59">
        <v>37333</v>
      </c>
      <c r="R90" s="59">
        <v>0</v>
      </c>
      <c r="S90" s="49">
        <f t="shared" si="9"/>
        <v>1</v>
      </c>
      <c r="T90" s="50" t="str">
        <f t="shared" si="10"/>
        <v xml:space="preserve"> -</v>
      </c>
    </row>
    <row r="91" spans="2:20" ht="45" x14ac:dyDescent="0.2">
      <c r="B91" s="171"/>
      <c r="C91" s="169"/>
      <c r="D91" s="164" t="s">
        <v>124</v>
      </c>
      <c r="E91" s="44">
        <v>43101</v>
      </c>
      <c r="F91" s="117">
        <v>43465</v>
      </c>
      <c r="G91" s="17" t="s">
        <v>100</v>
      </c>
      <c r="H91" s="45">
        <v>7</v>
      </c>
      <c r="I91" s="65" t="e">
        <f>+J91+(#REF!-#REF!)</f>
        <v>#REF!</v>
      </c>
      <c r="J91" s="45">
        <v>2</v>
      </c>
      <c r="K91" s="84">
        <v>9</v>
      </c>
      <c r="L91" s="104">
        <f t="shared" si="6"/>
        <v>4.5</v>
      </c>
      <c r="M91" s="98">
        <f t="shared" si="7"/>
        <v>1</v>
      </c>
      <c r="N91" s="67">
        <f t="shared" si="8"/>
        <v>1</v>
      </c>
      <c r="O91" s="94">
        <v>0</v>
      </c>
      <c r="P91" s="45">
        <v>0</v>
      </c>
      <c r="Q91" s="45">
        <v>0</v>
      </c>
      <c r="R91" s="45">
        <v>0</v>
      </c>
      <c r="S91" s="66" t="str">
        <f t="shared" si="9"/>
        <v xml:space="preserve"> -</v>
      </c>
      <c r="T91" s="67" t="str">
        <f t="shared" si="10"/>
        <v xml:space="preserve"> -</v>
      </c>
    </row>
    <row r="92" spans="2:20" ht="30" x14ac:dyDescent="0.2">
      <c r="B92" s="171"/>
      <c r="C92" s="169"/>
      <c r="D92" s="165"/>
      <c r="E92" s="40">
        <v>43101</v>
      </c>
      <c r="F92" s="118">
        <v>43465</v>
      </c>
      <c r="G92" s="16" t="s">
        <v>101</v>
      </c>
      <c r="H92" s="42">
        <v>1</v>
      </c>
      <c r="I92" s="42">
        <f>+J92</f>
        <v>1</v>
      </c>
      <c r="J92" s="42">
        <v>1</v>
      </c>
      <c r="K92" s="78">
        <v>1</v>
      </c>
      <c r="L92" s="103">
        <f t="shared" si="6"/>
        <v>1</v>
      </c>
      <c r="M92" s="96">
        <f t="shared" si="7"/>
        <v>1</v>
      </c>
      <c r="N92" s="52">
        <f t="shared" si="8"/>
        <v>1</v>
      </c>
      <c r="O92" s="91">
        <v>0</v>
      </c>
      <c r="P92" s="41">
        <v>0</v>
      </c>
      <c r="Q92" s="41">
        <v>0</v>
      </c>
      <c r="R92" s="41">
        <v>0</v>
      </c>
      <c r="S92" s="42" t="str">
        <f t="shared" si="9"/>
        <v xml:space="preserve"> -</v>
      </c>
      <c r="T92" s="52" t="str">
        <f t="shared" si="10"/>
        <v xml:space="preserve"> -</v>
      </c>
    </row>
    <row r="93" spans="2:20" ht="75" x14ac:dyDescent="0.2">
      <c r="B93" s="171"/>
      <c r="C93" s="169"/>
      <c r="D93" s="165"/>
      <c r="E93" s="40">
        <v>43101</v>
      </c>
      <c r="F93" s="118">
        <v>43465</v>
      </c>
      <c r="G93" s="11" t="s">
        <v>102</v>
      </c>
      <c r="H93" s="41">
        <v>4</v>
      </c>
      <c r="I93" s="41" t="e">
        <f>+J93+(#REF!-#REF!)</f>
        <v>#REF!</v>
      </c>
      <c r="J93" s="41">
        <v>1</v>
      </c>
      <c r="K93" s="82">
        <v>1</v>
      </c>
      <c r="L93" s="103">
        <f t="shared" si="6"/>
        <v>1</v>
      </c>
      <c r="M93" s="96">
        <f t="shared" si="7"/>
        <v>1</v>
      </c>
      <c r="N93" s="52">
        <f t="shared" si="8"/>
        <v>1</v>
      </c>
      <c r="O93" s="91" t="s">
        <v>138</v>
      </c>
      <c r="P93" s="41">
        <v>0</v>
      </c>
      <c r="Q93" s="41">
        <v>0</v>
      </c>
      <c r="R93" s="41">
        <v>0</v>
      </c>
      <c r="S93" s="42" t="str">
        <f t="shared" si="9"/>
        <v xml:space="preserve"> -</v>
      </c>
      <c r="T93" s="52" t="str">
        <f t="shared" si="10"/>
        <v xml:space="preserve"> -</v>
      </c>
    </row>
    <row r="94" spans="2:20" ht="45.75" thickBot="1" x14ac:dyDescent="0.25">
      <c r="B94" s="171"/>
      <c r="C94" s="169"/>
      <c r="D94" s="166"/>
      <c r="E94" s="47">
        <v>43101</v>
      </c>
      <c r="F94" s="120">
        <v>43465</v>
      </c>
      <c r="G94" s="14" t="s">
        <v>103</v>
      </c>
      <c r="H94" s="48">
        <v>1</v>
      </c>
      <c r="I94" s="48">
        <f>+J94</f>
        <v>1</v>
      </c>
      <c r="J94" s="48">
        <v>1</v>
      </c>
      <c r="K94" s="83">
        <v>0</v>
      </c>
      <c r="L94" s="107">
        <f t="shared" si="6"/>
        <v>0</v>
      </c>
      <c r="M94" s="97">
        <f t="shared" si="7"/>
        <v>1</v>
      </c>
      <c r="N94" s="50">
        <f t="shared" si="8"/>
        <v>0</v>
      </c>
      <c r="O94" s="92">
        <v>2210294</v>
      </c>
      <c r="P94" s="48">
        <v>0</v>
      </c>
      <c r="Q94" s="48">
        <v>0</v>
      </c>
      <c r="R94" s="48">
        <v>0</v>
      </c>
      <c r="S94" s="49" t="str">
        <f t="shared" si="9"/>
        <v xml:space="preserve"> -</v>
      </c>
      <c r="T94" s="50" t="str">
        <f t="shared" si="10"/>
        <v xml:space="preserve"> -</v>
      </c>
    </row>
    <row r="95" spans="2:20" ht="120" x14ac:dyDescent="0.2">
      <c r="B95" s="171"/>
      <c r="C95" s="169"/>
      <c r="D95" s="163" t="s">
        <v>125</v>
      </c>
      <c r="E95" s="63">
        <v>43101</v>
      </c>
      <c r="F95" s="122">
        <v>43465</v>
      </c>
      <c r="G95" s="13" t="s">
        <v>104</v>
      </c>
      <c r="H95" s="65">
        <v>1</v>
      </c>
      <c r="I95" s="65" t="e">
        <f>+J95+(#REF!-#REF!)</f>
        <v>#REF!</v>
      </c>
      <c r="J95" s="65">
        <v>0</v>
      </c>
      <c r="K95" s="86">
        <v>1</v>
      </c>
      <c r="L95" s="104" t="e">
        <f t="shared" si="6"/>
        <v>#DIV/0!</v>
      </c>
      <c r="M95" s="98">
        <f t="shared" si="7"/>
        <v>1</v>
      </c>
      <c r="N95" s="67" t="str">
        <f t="shared" si="8"/>
        <v xml:space="preserve"> -</v>
      </c>
      <c r="O95" s="94" t="s">
        <v>138</v>
      </c>
      <c r="P95" s="65">
        <v>0</v>
      </c>
      <c r="Q95" s="65">
        <v>0</v>
      </c>
      <c r="R95" s="65">
        <v>0</v>
      </c>
      <c r="S95" s="66" t="str">
        <f t="shared" si="9"/>
        <v xml:space="preserve"> -</v>
      </c>
      <c r="T95" s="67" t="str">
        <f t="shared" si="10"/>
        <v xml:space="preserve"> -</v>
      </c>
    </row>
    <row r="96" spans="2:20" ht="60" x14ac:dyDescent="0.2">
      <c r="B96" s="171"/>
      <c r="C96" s="169"/>
      <c r="D96" s="161"/>
      <c r="E96" s="40">
        <v>43101</v>
      </c>
      <c r="F96" s="118">
        <v>43465</v>
      </c>
      <c r="G96" s="11" t="s">
        <v>105</v>
      </c>
      <c r="H96" s="41">
        <v>1</v>
      </c>
      <c r="I96" s="41" t="e">
        <f>+J96+(#REF!-#REF!)</f>
        <v>#REF!</v>
      </c>
      <c r="J96" s="41">
        <v>0</v>
      </c>
      <c r="K96" s="82">
        <v>1</v>
      </c>
      <c r="L96" s="103" t="e">
        <f t="shared" si="6"/>
        <v>#DIV/0!</v>
      </c>
      <c r="M96" s="96">
        <f t="shared" si="7"/>
        <v>1</v>
      </c>
      <c r="N96" s="52" t="str">
        <f t="shared" si="8"/>
        <v xml:space="preserve"> -</v>
      </c>
      <c r="O96" s="91" t="s">
        <v>138</v>
      </c>
      <c r="P96" s="41">
        <v>0</v>
      </c>
      <c r="Q96" s="41">
        <v>0</v>
      </c>
      <c r="R96" s="41">
        <v>0</v>
      </c>
      <c r="S96" s="42" t="str">
        <f t="shared" si="9"/>
        <v xml:space="preserve"> -</v>
      </c>
      <c r="T96" s="52" t="str">
        <f t="shared" si="10"/>
        <v xml:space="preserve"> -</v>
      </c>
    </row>
    <row r="97" spans="2:20" ht="30.75" thickBot="1" x14ac:dyDescent="0.25">
      <c r="B97" s="172"/>
      <c r="C97" s="168"/>
      <c r="D97" s="137"/>
      <c r="E97" s="47">
        <v>43101</v>
      </c>
      <c r="F97" s="120">
        <v>43465</v>
      </c>
      <c r="G97" s="14" t="s">
        <v>106</v>
      </c>
      <c r="H97" s="48">
        <v>1</v>
      </c>
      <c r="I97" s="48" t="e">
        <f>+J97+(#REF!-#REF!)</f>
        <v>#REF!</v>
      </c>
      <c r="J97" s="48">
        <v>1</v>
      </c>
      <c r="K97" s="83">
        <v>0.8</v>
      </c>
      <c r="L97" s="107">
        <f t="shared" si="6"/>
        <v>0.8</v>
      </c>
      <c r="M97" s="97">
        <f t="shared" si="7"/>
        <v>1</v>
      </c>
      <c r="N97" s="50">
        <f t="shared" si="8"/>
        <v>0.8</v>
      </c>
      <c r="O97" s="92" t="s">
        <v>138</v>
      </c>
      <c r="P97" s="48">
        <v>0</v>
      </c>
      <c r="Q97" s="48">
        <v>0</v>
      </c>
      <c r="R97" s="48">
        <v>0</v>
      </c>
      <c r="S97" s="42" t="str">
        <f t="shared" si="9"/>
        <v xml:space="preserve"> -</v>
      </c>
      <c r="T97" s="52" t="str">
        <f t="shared" si="10"/>
        <v xml:space="preserve"> -</v>
      </c>
    </row>
    <row r="98" spans="2:20" ht="21" customHeight="1" thickBot="1" x14ac:dyDescent="0.25">
      <c r="M98" s="114">
        <f>+AVERAGE(M12:M13,M15:M23,M25:M40,M42:M47,M49:M50,M52:M62,M64:M66,M68:M97)</f>
        <v>1</v>
      </c>
      <c r="N98" s="100">
        <f>+AVERAGE(N12:N13,N15:N23,N25:N40,N42:N47,N49:N50,N52:N62,N64:N66,N68:N97)</f>
        <v>0.9</v>
      </c>
      <c r="O98" s="112"/>
      <c r="P98" s="113">
        <f>+SUM(P12:P13,P15:P23,P25:P40,P42:P47,P49:P50,P52:P62,P64:P66,P68:P97)</f>
        <v>27476738</v>
      </c>
      <c r="Q98" s="101">
        <f t="shared" ref="Q98:R98" si="11">+SUM(Q12:Q13,Q15:Q23,Q25:Q40,Q42:Q47,Q49:Q50,Q52:Q62,Q64:Q66,Q68:Q97)</f>
        <v>11881022</v>
      </c>
      <c r="R98" s="101">
        <f t="shared" si="11"/>
        <v>300</v>
      </c>
      <c r="S98" s="102">
        <f t="shared" si="9"/>
        <v>0.43240292934335944</v>
      </c>
      <c r="T98" s="100">
        <f t="shared" si="10"/>
        <v>2.5250353042019451E-5</v>
      </c>
    </row>
  </sheetData>
  <mergeCells count="45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3"/>
    <mergeCell ref="C12:C13"/>
    <mergeCell ref="C15:C23"/>
    <mergeCell ref="D15:D23"/>
    <mergeCell ref="B25:B50"/>
    <mergeCell ref="C25:C40"/>
    <mergeCell ref="D25:D36"/>
    <mergeCell ref="D37:D38"/>
    <mergeCell ref="D39:D40"/>
    <mergeCell ref="C42:C47"/>
    <mergeCell ref="D43:D46"/>
    <mergeCell ref="C49:C50"/>
    <mergeCell ref="D49:D50"/>
    <mergeCell ref="B52:B62"/>
    <mergeCell ref="C52:C62"/>
    <mergeCell ref="D52:D57"/>
    <mergeCell ref="D58:D59"/>
    <mergeCell ref="D60:D62"/>
    <mergeCell ref="B64:B97"/>
    <mergeCell ref="C64:C66"/>
    <mergeCell ref="D64:D66"/>
    <mergeCell ref="C68:C97"/>
    <mergeCell ref="D68:D71"/>
    <mergeCell ref="D72:D81"/>
    <mergeCell ref="D82:D90"/>
    <mergeCell ref="D91:D94"/>
    <mergeCell ref="D95:D97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Luffi</cp:lastModifiedBy>
  <cp:lastPrinted>2010-09-21T16:46:22Z</cp:lastPrinted>
  <dcterms:created xsi:type="dcterms:W3CDTF">2008-07-08T21:30:46Z</dcterms:created>
  <dcterms:modified xsi:type="dcterms:W3CDTF">2019-03-19T14:50:41Z</dcterms:modified>
</cp:coreProperties>
</file>