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autoCompressPictures="0"/>
  <bookViews>
    <workbookView xWindow="0" yWindow="0" windowWidth="20730" windowHeight="11760"/>
  </bookViews>
  <sheets>
    <sheet name="2019" sheetId="10" r:id="rId1"/>
  </sheets>
  <calcPr calcId="144525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12" i="10" l="1"/>
  <c r="N12" i="10"/>
  <c r="L13" i="10"/>
  <c r="N13" i="10"/>
  <c r="L14" i="10"/>
  <c r="N14" i="10"/>
  <c r="L16" i="10"/>
  <c r="N16" i="10"/>
  <c r="L17" i="10"/>
  <c r="N17" i="10"/>
  <c r="L18" i="10"/>
  <c r="N18" i="10"/>
  <c r="L19" i="10"/>
  <c r="N19" i="10"/>
  <c r="L20" i="10"/>
  <c r="N20" i="10"/>
  <c r="L21" i="10"/>
  <c r="N21" i="10"/>
  <c r="L23" i="10"/>
  <c r="N23" i="10"/>
  <c r="L24" i="10"/>
  <c r="N24" i="10"/>
  <c r="L25" i="10"/>
  <c r="N25" i="10"/>
  <c r="L26" i="10"/>
  <c r="N26" i="10"/>
  <c r="L27" i="10"/>
  <c r="N27" i="10"/>
  <c r="L28" i="10"/>
  <c r="N28" i="10"/>
  <c r="L29" i="10"/>
  <c r="N29" i="10"/>
  <c r="L30" i="10"/>
  <c r="N30" i="10"/>
  <c r="L31" i="10"/>
  <c r="N31" i="10"/>
  <c r="L32" i="10"/>
  <c r="N32" i="10"/>
  <c r="L33" i="10"/>
  <c r="N33" i="10"/>
  <c r="L34" i="10"/>
  <c r="N34" i="10"/>
  <c r="L35" i="10"/>
  <c r="N35" i="10"/>
  <c r="N36" i="10"/>
  <c r="I21" i="10"/>
  <c r="I20" i="10"/>
  <c r="I16" i="10"/>
  <c r="I13" i="10"/>
  <c r="I14" i="10"/>
  <c r="I17" i="10"/>
  <c r="I18" i="10"/>
  <c r="I19" i="10"/>
  <c r="I23" i="10"/>
  <c r="I24" i="10"/>
  <c r="I25" i="10"/>
  <c r="I26" i="10"/>
  <c r="I27" i="10"/>
  <c r="I28" i="10"/>
  <c r="I29" i="10"/>
  <c r="I30" i="10"/>
  <c r="I31" i="10"/>
  <c r="I32" i="10"/>
  <c r="I33" i="10"/>
  <c r="I34" i="10"/>
  <c r="I35" i="10"/>
  <c r="I12" i="10"/>
  <c r="R36" i="10"/>
  <c r="Q36" i="10"/>
  <c r="T36" i="10"/>
  <c r="P36" i="10"/>
  <c r="S36" i="10"/>
  <c r="M12" i="10"/>
  <c r="M13" i="10"/>
  <c r="M14" i="10"/>
  <c r="M16" i="10"/>
  <c r="M17" i="10"/>
  <c r="M18" i="10"/>
  <c r="M19" i="10"/>
  <c r="M20" i="10"/>
  <c r="M21" i="10"/>
  <c r="M23" i="10"/>
  <c r="M24" i="10"/>
  <c r="M25" i="10"/>
  <c r="M26" i="10"/>
  <c r="M27" i="10"/>
  <c r="M28" i="10"/>
  <c r="M29" i="10"/>
  <c r="M30" i="10"/>
  <c r="M31" i="10"/>
  <c r="M32" i="10"/>
  <c r="M33" i="10"/>
  <c r="M34" i="10"/>
  <c r="M35" i="10"/>
  <c r="M36" i="10"/>
  <c r="T35" i="10"/>
  <c r="S35" i="10"/>
  <c r="T34" i="10"/>
  <c r="S34" i="10"/>
  <c r="T33" i="10"/>
  <c r="S33" i="10"/>
  <c r="T32" i="10"/>
  <c r="S32" i="10"/>
  <c r="T31" i="10"/>
  <c r="S31" i="10"/>
  <c r="T30" i="10"/>
  <c r="S30" i="10"/>
  <c r="T29" i="10"/>
  <c r="S29" i="10"/>
  <c r="T28" i="10"/>
  <c r="S28" i="10"/>
  <c r="T27" i="10"/>
  <c r="S27" i="10"/>
  <c r="T26" i="10"/>
  <c r="S26" i="10"/>
  <c r="T25" i="10"/>
  <c r="S25" i="10"/>
  <c r="T24" i="10"/>
  <c r="S24" i="10"/>
  <c r="T23" i="10"/>
  <c r="S23" i="10"/>
  <c r="T21" i="10"/>
  <c r="S21" i="10"/>
  <c r="T20" i="10"/>
  <c r="S20" i="10"/>
  <c r="T19" i="10"/>
  <c r="S19" i="10"/>
  <c r="T18" i="10"/>
  <c r="S18" i="10"/>
  <c r="T17" i="10"/>
  <c r="S17" i="10"/>
  <c r="T16" i="10"/>
  <c r="S16" i="10"/>
  <c r="T14" i="10"/>
  <c r="S14" i="10"/>
  <c r="T13" i="10"/>
  <c r="S13" i="10"/>
  <c r="T12" i="10"/>
  <c r="S12" i="10"/>
</calcChain>
</file>

<file path=xl/sharedStrings.xml><?xml version="1.0" encoding="utf-8"?>
<sst xmlns="http://schemas.openxmlformats.org/spreadsheetml/2006/main" count="87" uniqueCount="87">
  <si>
    <t>PROGRAMA</t>
  </si>
  <si>
    <t>META</t>
  </si>
  <si>
    <t>AÑO</t>
  </si>
  <si>
    <t>PLAN DE ACCIÓN</t>
  </si>
  <si>
    <t>TIEMPO PROGRAMADO
(en el año)</t>
  </si>
  <si>
    <t>INDICADORES</t>
  </si>
  <si>
    <t>AVANCE</t>
  </si>
  <si>
    <t>INDICADOR</t>
  </si>
  <si>
    <t>LOGRO</t>
  </si>
  <si>
    <t>Porcentaje de avance en tiempo</t>
  </si>
  <si>
    <t>Porcentaje de avance en cumplimiento</t>
  </si>
  <si>
    <t>Fecha Inicial</t>
  </si>
  <si>
    <t>Fecha Terminación</t>
  </si>
  <si>
    <t>FECHA CORTE</t>
  </si>
  <si>
    <t>Porcentaje de Ejecución</t>
  </si>
  <si>
    <t>Nivel de Gestión</t>
  </si>
  <si>
    <t>ALCALDÍA DE BUCARAMANGA</t>
  </si>
  <si>
    <t>LÍNEA ESTRATÉGICA</t>
  </si>
  <si>
    <t>COMPONENTE</t>
  </si>
  <si>
    <t>PLAN DE DESARROLLO 2016 - 2019 "EL GOBIERNO DE LAS CIUDADANAS Y LOS CIUDADANOS"</t>
  </si>
  <si>
    <t>Recursos Programados</t>
  </si>
  <si>
    <t>Recursos Ejecutados</t>
  </si>
  <si>
    <t>Recursos Gestionados</t>
  </si>
  <si>
    <t>Rubro Pptal</t>
  </si>
  <si>
    <t>RECURSOS FINANCIEROS (Miles de pesos)</t>
  </si>
  <si>
    <t>META CUATRIENIO</t>
  </si>
  <si>
    <t>META REAL</t>
  </si>
  <si>
    <t>PLAN DE ACCIÓN - INSTITUTO MUNICIPAL DE DEPORTE Y RECREACIÓN DE BUCARAMANGA (INDERBU)</t>
  </si>
  <si>
    <t>Número de eventos deportivos y recreativos desarrollados dirigidos a población con discapacidad.</t>
  </si>
  <si>
    <t>Número de eventos deportivos y recreativos desarrollados dirigidos a la población víctimas del conflicto interno armado.</t>
  </si>
  <si>
    <t>Número de eventos deportivos y recreativos desarrollados dirigidos a la población carcelaria.</t>
  </si>
  <si>
    <t>Número de casas de la juventud mantenidas con una oferta programática del uso adecuado del tiempo libre.</t>
  </si>
  <si>
    <t>Número de jóvenes vinculados en los diferentes procesos democráticos de participación ciudadana.</t>
  </si>
  <si>
    <t>Número de jóvenes vinculados en procesos de formación en diferentes competencias de inclusión laboral, social, valores humanos, ambientales y organización juvenil.</t>
  </si>
  <si>
    <t>Número de procesos de comunicación estratégica implementados mediante campañas de innovación para la promoción y prevención de flagelos juveniles.</t>
  </si>
  <si>
    <t>Número de Consejos Municipales de Juventud reactivados y mantenidos.</t>
  </si>
  <si>
    <t>Número de políticas públicas de  juventud  actualizadas y mantenidas.</t>
  </si>
  <si>
    <t>Número de eventos de hábitos de vida saludable (recreovías, ciclovías y ciclopaseos) realizados.</t>
  </si>
  <si>
    <t>Número de grupos comunitarios creados para la práctica de la actividad física regular.</t>
  </si>
  <si>
    <t>Número de estudiantes vinculados en competencias y festivales deportivos en los juegos estudiantiles.</t>
  </si>
  <si>
    <t>Número de niñas, niños y adolescentes vinculados en las escuelas de iniciación, formación y especialización deportiva.</t>
  </si>
  <si>
    <t>Número de estudiantes en edad pre-escolar y escolar vinculados a los procesos de educación física.</t>
  </si>
  <si>
    <t>Número de eventos deportivos comunitarios desarrollados en diferentes disciplinas.</t>
  </si>
  <si>
    <t>Número de eventos recreodeportivos comunitarios desarrollados.</t>
  </si>
  <si>
    <t>Número de eventos de vacaciones creativas dirigidas a la primera infancia e infancia realizadas.</t>
  </si>
  <si>
    <t>Número de personas capacitadas en áreas afines a la actividad física, recreación y deporte.</t>
  </si>
  <si>
    <t>Número de escenarios y/o campos deportivos con mantenimiento realizado.</t>
  </si>
  <si>
    <t>Número de iniciativas apoyadas del deporte asociado.</t>
  </si>
  <si>
    <t>Número de eventos deportivos y recreativos de inclusión con carácter diferencial realizados.</t>
  </si>
  <si>
    <t>Número de iniciativas comunitarias deportivas y recreativas apoyadas.</t>
  </si>
  <si>
    <t>POBLACIÓN CON DISCAPACIDAD</t>
  </si>
  <si>
    <t>VÍCTIMAS DEL CONFLICTO INTERNO ARMADO</t>
  </si>
  <si>
    <t>POBLACIÓN CARCELARIA Y POSPENADOS</t>
  </si>
  <si>
    <t>JÓVENES VITALES</t>
  </si>
  <si>
    <t>ATENCIÓN PRIORITARIA Y FOCALIZADA A GRUPOS DE POBLACIÓN VULNERABLE</t>
  </si>
  <si>
    <t>2 - INCLUSIÓN SOCIAL</t>
  </si>
  <si>
    <t>LOS CAMINOS DE LA VIDA</t>
  </si>
  <si>
    <t>ACTIVIDAD FÍSICA Y SALUD "BUCARAMANGA ACTIVA Y SALUDABLE"</t>
  </si>
  <si>
    <t>DEPORTE FORMATIVO</t>
  </si>
  <si>
    <t>DEPORTE Y RECREACIÓN SOCIAL COMUNITARIA</t>
  </si>
  <si>
    <t>CUALIFICACIÓN DEL TALENTO DEPORTIVO</t>
  </si>
  <si>
    <t>AMBIENTES DEPORTIVOS Y RECREATIVOS</t>
  </si>
  <si>
    <t>DEPORTE ASOCIADO Y COMUNITARIO</t>
  </si>
  <si>
    <t>ACTIVIDAD FÍSICA, EDUCACIÓN FÍSICA, RECREACIÓN Y DEPORTE</t>
  </si>
  <si>
    <t>4 - CALIDAD DE VIDA</t>
  </si>
  <si>
    <t>2.4.1.2.1.1</t>
  </si>
  <si>
    <t>2.4.1.2.3.1</t>
  </si>
  <si>
    <t>2.4.1.2.2.1</t>
  </si>
  <si>
    <t>2,4,1,3,1,1</t>
  </si>
  <si>
    <t>2,4,1,3,1,2</t>
  </si>
  <si>
    <t>2,4,1,3,1,3</t>
  </si>
  <si>
    <t>2,4,1,3,1,4</t>
  </si>
  <si>
    <t xml:space="preserve"> -</t>
  </si>
  <si>
    <t>2.4.1.3.1.6</t>
  </si>
  <si>
    <t>2,4,1,1,1,1</t>
  </si>
  <si>
    <t>2,4,1,1,1,2</t>
  </si>
  <si>
    <t>2,4,1,1,2,1</t>
  </si>
  <si>
    <t>2,4,1,1,2,2</t>
  </si>
  <si>
    <t>2,4,1,1,2,3</t>
  </si>
  <si>
    <t>2,4,1,1,3,1</t>
  </si>
  <si>
    <t>2,4,1,1,3,3</t>
  </si>
  <si>
    <t>2,4,1,1,3,2</t>
  </si>
  <si>
    <t>2,4,1,1,4,1</t>
  </si>
  <si>
    <t>2,4,1,1,5,1</t>
  </si>
  <si>
    <t>2,4,1,1,6,1</t>
  </si>
  <si>
    <t>2,4,1,1,6,2</t>
  </si>
  <si>
    <t>2,4,1,1,6,3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</si>
</sst>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2" x14ac:knownFonts="1">
    <font>
      <sz val="11"/>
      <color theme="1"/>
      <name val="Arial"/>
      <family val="2"/>
    </font>
    <font>
      <b/>
      <sz val="12"/>
      <color indexed="8"/>
      <name val="Arial"/>
      <family val="2"/>
    </font>
    <font>
      <b/>
      <sz val="12"/>
      <name val="Arial"/>
    </font>
    <font>
      <sz val="12"/>
      <name val="Arial"/>
    </font>
    <font>
      <b/>
      <sz val="14"/>
      <color indexed="8"/>
      <name val="Arial"/>
    </font>
    <font>
      <sz val="12"/>
      <color indexed="8"/>
      <name val="Arial"/>
    </font>
    <font>
      <sz val="12"/>
      <color theme="1"/>
      <name val="Arial"/>
    </font>
    <font>
      <sz val="12"/>
      <color rgb="FF000000"/>
      <name val="Arial"/>
      <family val="2"/>
    </font>
    <font>
      <sz val="12"/>
      <color rgb="FFFF0000"/>
      <name val="Arial"/>
    </font>
    <font>
      <u/>
      <sz val="11"/>
      <color theme="10"/>
      <name val="Arial"/>
      <family val="2"/>
    </font>
    <font>
      <u/>
      <sz val="11"/>
      <color theme="11"/>
      <name val="Arial"/>
      <family val="2"/>
    </font>
    <font>
      <b/>
      <sz val="14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rgb="FFFF66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</fills>
  <borders count="7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</borders>
  <cellStyleXfs count="171">
    <xf numFmtId="0" fontId="0" fillId="0" borderId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178">
    <xf numFmtId="0" fontId="0" fillId="0" borderId="0" xfId="0"/>
    <xf numFmtId="0" fontId="6" fillId="0" borderId="0" xfId="0" applyFont="1"/>
    <xf numFmtId="0" fontId="2" fillId="0" borderId="11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3" fillId="0" borderId="18" xfId="0" applyFont="1" applyFill="1" applyBorder="1" applyAlignment="1" applyProtection="1">
      <alignment horizontal="center" vertical="center" wrapText="1"/>
    </xf>
    <xf numFmtId="0" fontId="5" fillId="0" borderId="7" xfId="0" applyFont="1" applyFill="1" applyBorder="1" applyAlignment="1">
      <alignment horizontal="justify" vertical="center" wrapText="1"/>
    </xf>
    <xf numFmtId="0" fontId="3" fillId="0" borderId="5" xfId="0" applyFont="1" applyFill="1" applyBorder="1" applyAlignment="1">
      <alignment horizontal="justify" vertical="center" wrapText="1"/>
    </xf>
    <xf numFmtId="0" fontId="5" fillId="0" borderId="5" xfId="0" applyFont="1" applyFill="1" applyBorder="1" applyAlignment="1">
      <alignment horizontal="justify" vertical="center" wrapText="1"/>
    </xf>
    <xf numFmtId="0" fontId="5" fillId="0" borderId="3" xfId="0" applyFont="1" applyFill="1" applyBorder="1" applyAlignment="1">
      <alignment horizontal="justify" vertical="center" wrapText="1"/>
    </xf>
    <xf numFmtId="0" fontId="5" fillId="0" borderId="1" xfId="0" applyFont="1" applyFill="1" applyBorder="1" applyAlignment="1">
      <alignment horizontal="justify" vertical="center" wrapText="1"/>
    </xf>
    <xf numFmtId="0" fontId="5" fillId="0" borderId="34" xfId="0" applyFont="1" applyFill="1" applyBorder="1" applyAlignment="1">
      <alignment horizontal="justify" vertical="center" wrapText="1"/>
    </xf>
    <xf numFmtId="0" fontId="7" fillId="0" borderId="34" xfId="0" applyFont="1" applyBorder="1" applyAlignment="1">
      <alignment horizontal="justify" vertical="center" wrapText="1"/>
    </xf>
    <xf numFmtId="0" fontId="7" fillId="0" borderId="5" xfId="0" applyFont="1" applyBorder="1" applyAlignment="1">
      <alignment horizontal="justify" vertical="center" wrapText="1"/>
    </xf>
    <xf numFmtId="0" fontId="7" fillId="0" borderId="7" xfId="0" applyFont="1" applyBorder="1" applyAlignment="1">
      <alignment horizontal="justify" vertical="center" wrapText="1"/>
    </xf>
    <xf numFmtId="9" fontId="6" fillId="2" borderId="36" xfId="0" applyNumberFormat="1" applyFont="1" applyFill="1" applyBorder="1" applyAlignment="1">
      <alignment horizontal="center" vertical="center"/>
    </xf>
    <xf numFmtId="164" fontId="3" fillId="0" borderId="19" xfId="0" applyNumberFormat="1" applyFont="1" applyBorder="1" applyAlignment="1" applyProtection="1">
      <alignment horizontal="center" vertical="center"/>
    </xf>
    <xf numFmtId="9" fontId="6" fillId="4" borderId="36" xfId="0" applyNumberFormat="1" applyFont="1" applyFill="1" applyBorder="1" applyAlignment="1">
      <alignment horizontal="center" vertical="center"/>
    </xf>
    <xf numFmtId="9" fontId="8" fillId="0" borderId="37" xfId="0" applyNumberFormat="1" applyFont="1" applyBorder="1" applyAlignment="1">
      <alignment horizontal="center" vertical="center"/>
    </xf>
    <xf numFmtId="9" fontId="8" fillId="0" borderId="38" xfId="0" applyNumberFormat="1" applyFont="1" applyBorder="1" applyAlignment="1">
      <alignment horizontal="center" vertical="center"/>
    </xf>
    <xf numFmtId="9" fontId="6" fillId="0" borderId="2" xfId="0" applyNumberFormat="1" applyFont="1" applyBorder="1" applyAlignment="1">
      <alignment horizontal="center" vertical="center"/>
    </xf>
    <xf numFmtId="9" fontId="6" fillId="0" borderId="8" xfId="0" applyNumberFormat="1" applyFont="1" applyBorder="1" applyAlignment="1">
      <alignment horizontal="center" vertical="center"/>
    </xf>
    <xf numFmtId="9" fontId="6" fillId="0" borderId="3" xfId="0" applyNumberFormat="1" applyFont="1" applyBorder="1" applyAlignment="1">
      <alignment horizontal="center" vertical="center"/>
    </xf>
    <xf numFmtId="9" fontId="6" fillId="0" borderId="40" xfId="0" applyNumberFormat="1" applyFont="1" applyBorder="1" applyAlignment="1">
      <alignment horizontal="center" vertical="center"/>
    </xf>
    <xf numFmtId="9" fontId="6" fillId="0" borderId="41" xfId="0" applyNumberFormat="1" applyFont="1" applyBorder="1" applyAlignment="1">
      <alignment horizontal="center" vertical="center"/>
    </xf>
    <xf numFmtId="9" fontId="6" fillId="0" borderId="34" xfId="0" applyNumberFormat="1" applyFont="1" applyBorder="1" applyAlignment="1">
      <alignment horizontal="center" vertical="center"/>
    </xf>
    <xf numFmtId="3" fontId="11" fillId="3" borderId="42" xfId="0" applyNumberFormat="1" applyFont="1" applyFill="1" applyBorder="1" applyAlignment="1">
      <alignment horizontal="center" vertical="center"/>
    </xf>
    <xf numFmtId="3" fontId="11" fillId="3" borderId="35" xfId="0" applyNumberFormat="1" applyFont="1" applyFill="1" applyBorder="1" applyAlignment="1">
      <alignment horizontal="center" vertical="center"/>
    </xf>
    <xf numFmtId="9" fontId="11" fillId="3" borderId="35" xfId="0" applyNumberFormat="1" applyFont="1" applyFill="1" applyBorder="1" applyAlignment="1">
      <alignment horizontal="center" vertical="center"/>
    </xf>
    <xf numFmtId="9" fontId="11" fillId="3" borderId="43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0" fontId="6" fillId="0" borderId="48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49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justify" vertical="center" wrapText="1"/>
    </xf>
    <xf numFmtId="9" fontId="8" fillId="0" borderId="18" xfId="0" applyNumberFormat="1" applyFont="1" applyBorder="1" applyAlignment="1">
      <alignment horizontal="center" vertical="center"/>
    </xf>
    <xf numFmtId="9" fontId="6" fillId="0" borderId="51" xfId="0" applyNumberFormat="1" applyFont="1" applyBorder="1" applyAlignment="1">
      <alignment horizontal="center" vertical="center"/>
    </xf>
    <xf numFmtId="9" fontId="6" fillId="0" borderId="30" xfId="0" applyNumberFormat="1" applyFont="1" applyBorder="1" applyAlignment="1">
      <alignment horizontal="center" vertical="center"/>
    </xf>
    <xf numFmtId="9" fontId="6" fillId="0" borderId="31" xfId="0" applyNumberFormat="1" applyFont="1" applyBorder="1" applyAlignment="1">
      <alignment horizontal="center" vertical="center"/>
    </xf>
    <xf numFmtId="164" fontId="6" fillId="0" borderId="5" xfId="0" applyNumberFormat="1" applyFont="1" applyBorder="1" applyAlignment="1">
      <alignment horizontal="center" vertical="center"/>
    </xf>
    <xf numFmtId="3" fontId="6" fillId="0" borderId="5" xfId="0" applyNumberFormat="1" applyFont="1" applyBorder="1" applyAlignment="1">
      <alignment horizontal="center" vertical="center"/>
    </xf>
    <xf numFmtId="9" fontId="6" fillId="0" borderId="5" xfId="0" applyNumberFormat="1" applyFont="1" applyBorder="1" applyAlignment="1">
      <alignment horizontal="center" vertical="center"/>
    </xf>
    <xf numFmtId="164" fontId="6" fillId="0" borderId="3" xfId="0" applyNumberFormat="1" applyFont="1" applyBorder="1" applyAlignment="1">
      <alignment horizontal="center" vertical="center"/>
    </xf>
    <xf numFmtId="3" fontId="6" fillId="0" borderId="3" xfId="0" applyNumberFormat="1" applyFont="1" applyBorder="1" applyAlignment="1">
      <alignment horizontal="center" vertical="center"/>
    </xf>
    <xf numFmtId="9" fontId="6" fillId="0" borderId="9" xfId="0" applyNumberFormat="1" applyFont="1" applyBorder="1" applyAlignment="1">
      <alignment horizontal="center" vertical="center"/>
    </xf>
    <xf numFmtId="164" fontId="6" fillId="0" borderId="7" xfId="0" applyNumberFormat="1" applyFont="1" applyBorder="1" applyAlignment="1">
      <alignment horizontal="center" vertical="center"/>
    </xf>
    <xf numFmtId="3" fontId="6" fillId="0" borderId="7" xfId="0" applyNumberFormat="1" applyFont="1" applyBorder="1" applyAlignment="1">
      <alignment horizontal="center" vertical="center"/>
    </xf>
    <xf numFmtId="9" fontId="6" fillId="0" borderId="7" xfId="0" applyNumberFormat="1" applyFont="1" applyBorder="1" applyAlignment="1">
      <alignment horizontal="center" vertical="center"/>
    </xf>
    <xf numFmtId="9" fontId="6" fillId="0" borderId="10" xfId="0" applyNumberFormat="1" applyFont="1" applyBorder="1" applyAlignment="1">
      <alignment horizontal="center" vertical="center"/>
    </xf>
    <xf numFmtId="3" fontId="6" fillId="0" borderId="52" xfId="0" applyNumberFormat="1" applyFont="1" applyBorder="1" applyAlignment="1">
      <alignment horizontal="center" vertical="center"/>
    </xf>
    <xf numFmtId="3" fontId="6" fillId="0" borderId="39" xfId="0" applyNumberFormat="1" applyFont="1" applyBorder="1" applyAlignment="1">
      <alignment horizontal="center" vertical="center"/>
    </xf>
    <xf numFmtId="3" fontId="6" fillId="0" borderId="13" xfId="0" applyNumberFormat="1" applyFont="1" applyBorder="1" applyAlignment="1">
      <alignment horizontal="center" vertical="center"/>
    </xf>
    <xf numFmtId="0" fontId="6" fillId="0" borderId="53" xfId="0" applyFont="1" applyBorder="1" applyAlignment="1">
      <alignment horizontal="center" vertical="center"/>
    </xf>
    <xf numFmtId="0" fontId="6" fillId="0" borderId="54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9" fontId="8" fillId="0" borderId="55" xfId="0" applyNumberFormat="1" applyFont="1" applyBorder="1" applyAlignment="1">
      <alignment horizontal="center" vertical="center"/>
    </xf>
    <xf numFmtId="9" fontId="8" fillId="0" borderId="56" xfId="0" applyNumberFormat="1" applyFont="1" applyBorder="1" applyAlignment="1">
      <alignment horizontal="center" vertical="center"/>
    </xf>
    <xf numFmtId="9" fontId="6" fillId="0" borderId="4" xfId="0" applyNumberFormat="1" applyFont="1" applyBorder="1" applyAlignment="1">
      <alignment horizontal="center" vertical="center"/>
    </xf>
    <xf numFmtId="9" fontId="6" fillId="0" borderId="6" xfId="0" applyNumberFormat="1" applyFont="1" applyBorder="1" applyAlignment="1">
      <alignment horizontal="center" vertical="center"/>
    </xf>
    <xf numFmtId="0" fontId="6" fillId="2" borderId="0" xfId="0" applyFont="1" applyFill="1" applyBorder="1" applyAlignment="1">
      <alignment horizontal="justify" vertical="center" wrapText="1"/>
    </xf>
    <xf numFmtId="164" fontId="6" fillId="2" borderId="0" xfId="0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3" fontId="6" fillId="2" borderId="0" xfId="0" applyNumberFormat="1" applyFont="1" applyFill="1" applyBorder="1" applyAlignment="1">
      <alignment horizontal="center" vertical="center"/>
    </xf>
    <xf numFmtId="9" fontId="6" fillId="2" borderId="0" xfId="0" applyNumberFormat="1" applyFont="1" applyFill="1" applyBorder="1" applyAlignment="1">
      <alignment horizontal="center" vertical="center"/>
    </xf>
    <xf numFmtId="0" fontId="6" fillId="4" borderId="17" xfId="0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horizontal="center" vertical="center"/>
    </xf>
    <xf numFmtId="3" fontId="6" fillId="4" borderId="0" xfId="0" applyNumberFormat="1" applyFont="1" applyFill="1" applyBorder="1" applyAlignment="1">
      <alignment horizontal="center" vertical="center"/>
    </xf>
    <xf numFmtId="9" fontId="8" fillId="0" borderId="15" xfId="0" applyNumberFormat="1" applyFont="1" applyBorder="1" applyAlignment="1">
      <alignment horizontal="center" vertical="center"/>
    </xf>
    <xf numFmtId="9" fontId="8" fillId="0" borderId="57" xfId="0" applyNumberFormat="1" applyFont="1" applyBorder="1" applyAlignment="1">
      <alignment horizontal="center" vertical="center"/>
    </xf>
    <xf numFmtId="9" fontId="8" fillId="0" borderId="58" xfId="0" applyNumberFormat="1" applyFont="1" applyBorder="1" applyAlignment="1">
      <alignment horizontal="center" vertical="center"/>
    </xf>
    <xf numFmtId="3" fontId="6" fillId="0" borderId="8" xfId="0" applyNumberFormat="1" applyFont="1" applyBorder="1" applyAlignment="1">
      <alignment horizontal="center" vertical="center"/>
    </xf>
    <xf numFmtId="3" fontId="6" fillId="0" borderId="9" xfId="0" applyNumberFormat="1" applyFont="1" applyBorder="1" applyAlignment="1">
      <alignment horizontal="center" vertical="center"/>
    </xf>
    <xf numFmtId="3" fontId="6" fillId="0" borderId="10" xfId="0" applyNumberFormat="1" applyFont="1" applyBorder="1" applyAlignment="1">
      <alignment horizontal="center" vertical="center"/>
    </xf>
    <xf numFmtId="0" fontId="6" fillId="4" borderId="0" xfId="0" applyFont="1" applyFill="1" applyBorder="1" applyAlignment="1">
      <alignment horizontal="justify" vertical="center" wrapText="1"/>
    </xf>
    <xf numFmtId="164" fontId="6" fillId="4" borderId="0" xfId="0" applyNumberFormat="1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center" wrapText="1"/>
    </xf>
    <xf numFmtId="9" fontId="6" fillId="4" borderId="0" xfId="0" applyNumberFormat="1" applyFont="1" applyFill="1" applyBorder="1" applyAlignment="1">
      <alignment horizontal="center" vertical="center"/>
    </xf>
    <xf numFmtId="164" fontId="6" fillId="0" borderId="34" xfId="0" applyNumberFormat="1" applyFont="1" applyBorder="1" applyAlignment="1">
      <alignment horizontal="center" vertical="center"/>
    </xf>
    <xf numFmtId="3" fontId="6" fillId="0" borderId="34" xfId="0" applyNumberFormat="1" applyFont="1" applyBorder="1" applyAlignment="1">
      <alignment horizontal="center" vertical="center"/>
    </xf>
    <xf numFmtId="3" fontId="6" fillId="0" borderId="59" xfId="0" applyNumberFormat="1" applyFont="1" applyBorder="1" applyAlignment="1">
      <alignment horizontal="center" vertical="center"/>
    </xf>
    <xf numFmtId="0" fontId="6" fillId="0" borderId="60" xfId="0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3" fontId="6" fillId="0" borderId="49" xfId="0" applyNumberFormat="1" applyFont="1" applyBorder="1" applyAlignment="1">
      <alignment horizontal="center" vertical="center"/>
    </xf>
    <xf numFmtId="9" fontId="8" fillId="0" borderId="61" xfId="0" applyNumberFormat="1" applyFont="1" applyBorder="1" applyAlignment="1">
      <alignment horizontal="center" vertical="center"/>
    </xf>
    <xf numFmtId="9" fontId="6" fillId="0" borderId="45" xfId="0" applyNumberFormat="1" applyFont="1" applyBorder="1" applyAlignment="1">
      <alignment horizontal="center" vertical="center"/>
    </xf>
    <xf numFmtId="9" fontId="6" fillId="0" borderId="29" xfId="0" applyNumberFormat="1" applyFont="1" applyBorder="1" applyAlignment="1">
      <alignment horizontal="center" vertical="center"/>
    </xf>
    <xf numFmtId="0" fontId="6" fillId="0" borderId="48" xfId="0" applyFont="1" applyBorder="1" applyAlignment="1">
      <alignment horizontal="center" vertical="center"/>
    </xf>
    <xf numFmtId="9" fontId="6" fillId="0" borderId="1" xfId="0" applyNumberFormat="1" applyFont="1" applyBorder="1" applyAlignment="1">
      <alignment horizontal="center" vertical="center"/>
    </xf>
    <xf numFmtId="164" fontId="6" fillId="0" borderId="46" xfId="0" applyNumberFormat="1" applyFont="1" applyBorder="1" applyAlignment="1">
      <alignment horizontal="center" vertical="center"/>
    </xf>
    <xf numFmtId="0" fontId="7" fillId="0" borderId="46" xfId="0" applyFont="1" applyFill="1" applyBorder="1" applyAlignment="1">
      <alignment horizontal="justify" vertical="center" wrapText="1"/>
    </xf>
    <xf numFmtId="3" fontId="6" fillId="0" borderId="46" xfId="0" applyNumberFormat="1" applyFont="1" applyBorder="1" applyAlignment="1">
      <alignment horizontal="center" vertical="center"/>
    </xf>
    <xf numFmtId="3" fontId="6" fillId="0" borderId="63" xfId="0" applyNumberFormat="1" applyFont="1" applyBorder="1" applyAlignment="1">
      <alignment horizontal="center" vertical="center"/>
    </xf>
    <xf numFmtId="9" fontId="8" fillId="0" borderId="28" xfId="0" applyNumberFormat="1" applyFont="1" applyBorder="1" applyAlignment="1">
      <alignment horizontal="center" vertical="center"/>
    </xf>
    <xf numFmtId="9" fontId="6" fillId="0" borderId="62" xfId="0" applyNumberFormat="1" applyFont="1" applyBorder="1" applyAlignment="1">
      <alignment horizontal="center" vertical="center"/>
    </xf>
    <xf numFmtId="9" fontId="6" fillId="0" borderId="47" xfId="0" applyNumberFormat="1" applyFont="1" applyBorder="1" applyAlignment="1">
      <alignment horizontal="center" vertical="center"/>
    </xf>
    <xf numFmtId="0" fontId="6" fillId="0" borderId="64" xfId="0" applyFont="1" applyBorder="1" applyAlignment="1">
      <alignment horizontal="center" vertical="center"/>
    </xf>
    <xf numFmtId="9" fontId="6" fillId="0" borderId="46" xfId="0" applyNumberFormat="1" applyFont="1" applyBorder="1" applyAlignment="1">
      <alignment horizontal="center" vertical="center"/>
    </xf>
    <xf numFmtId="0" fontId="6" fillId="0" borderId="42" xfId="0" applyFont="1" applyBorder="1" applyAlignment="1">
      <alignment horizontal="justify" vertical="center" wrapText="1"/>
    </xf>
    <xf numFmtId="164" fontId="6" fillId="0" borderId="35" xfId="0" applyNumberFormat="1" applyFont="1" applyBorder="1" applyAlignment="1">
      <alignment horizontal="center" vertical="center"/>
    </xf>
    <xf numFmtId="0" fontId="7" fillId="0" borderId="35" xfId="0" applyFont="1" applyBorder="1" applyAlignment="1">
      <alignment horizontal="justify" vertical="center" wrapText="1"/>
    </xf>
    <xf numFmtId="3" fontId="6" fillId="0" borderId="35" xfId="0" applyNumberFormat="1" applyFont="1" applyBorder="1" applyAlignment="1">
      <alignment horizontal="center" vertical="center"/>
    </xf>
    <xf numFmtId="3" fontId="6" fillId="0" borderId="65" xfId="0" applyNumberFormat="1" applyFont="1" applyBorder="1" applyAlignment="1">
      <alignment horizontal="center" vertical="center"/>
    </xf>
    <xf numFmtId="9" fontId="8" fillId="0" borderId="44" xfId="0" applyNumberFormat="1" applyFont="1" applyBorder="1" applyAlignment="1">
      <alignment horizontal="center" vertical="center"/>
    </xf>
    <xf numFmtId="9" fontId="6" fillId="0" borderId="42" xfId="0" applyNumberFormat="1" applyFont="1" applyBorder="1" applyAlignment="1">
      <alignment horizontal="center" vertical="center"/>
    </xf>
    <xf numFmtId="9" fontId="6" fillId="0" borderId="43" xfId="0" applyNumberFormat="1" applyFont="1" applyBorder="1" applyAlignment="1">
      <alignment horizontal="center" vertical="center"/>
    </xf>
    <xf numFmtId="0" fontId="6" fillId="0" borderId="66" xfId="0" applyFont="1" applyBorder="1" applyAlignment="1">
      <alignment horizontal="center" vertical="center"/>
    </xf>
    <xf numFmtId="9" fontId="6" fillId="0" borderId="35" xfId="0" applyNumberFormat="1" applyFont="1" applyBorder="1" applyAlignment="1">
      <alignment horizontal="center" vertical="center"/>
    </xf>
    <xf numFmtId="0" fontId="6" fillId="0" borderId="64" xfId="0" applyFont="1" applyFill="1" applyBorder="1" applyAlignment="1">
      <alignment horizontal="justify" vertical="center" wrapText="1"/>
    </xf>
    <xf numFmtId="0" fontId="6" fillId="0" borderId="66" xfId="0" applyFont="1" applyBorder="1" applyAlignment="1">
      <alignment horizontal="justify" vertical="center" wrapText="1"/>
    </xf>
    <xf numFmtId="0" fontId="6" fillId="4" borderId="50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9" fontId="11" fillId="3" borderId="42" xfId="0" applyNumberFormat="1" applyFont="1" applyFill="1" applyBorder="1" applyAlignment="1">
      <alignment horizontal="center" vertical="center"/>
    </xf>
    <xf numFmtId="0" fontId="6" fillId="0" borderId="67" xfId="0" applyFont="1" applyBorder="1" applyAlignment="1">
      <alignment horizontal="justify" vertical="center" wrapText="1"/>
    </xf>
    <xf numFmtId="164" fontId="6" fillId="0" borderId="20" xfId="0" applyNumberFormat="1" applyFont="1" applyBorder="1" applyAlignment="1">
      <alignment horizontal="center" vertical="center"/>
    </xf>
    <xf numFmtId="3" fontId="6" fillId="0" borderId="20" xfId="0" applyNumberFormat="1" applyFont="1" applyBorder="1" applyAlignment="1">
      <alignment horizontal="center" vertical="center"/>
    </xf>
    <xf numFmtId="3" fontId="6" fillId="0" borderId="68" xfId="0" applyNumberFormat="1" applyFont="1" applyBorder="1" applyAlignment="1">
      <alignment horizontal="center" vertical="center"/>
    </xf>
    <xf numFmtId="9" fontId="8" fillId="0" borderId="11" xfId="0" applyNumberFormat="1" applyFont="1" applyBorder="1" applyAlignment="1">
      <alignment horizontal="center" vertical="center"/>
    </xf>
    <xf numFmtId="9" fontId="6" fillId="0" borderId="23" xfId="0" applyNumberFormat="1" applyFont="1" applyBorder="1" applyAlignment="1">
      <alignment horizontal="center" vertical="center"/>
    </xf>
    <xf numFmtId="9" fontId="6" fillId="0" borderId="24" xfId="0" applyNumberFormat="1" applyFont="1" applyBorder="1" applyAlignment="1">
      <alignment horizontal="center" vertical="center"/>
    </xf>
    <xf numFmtId="0" fontId="6" fillId="0" borderId="67" xfId="0" applyFont="1" applyBorder="1" applyAlignment="1">
      <alignment horizontal="center" vertical="center"/>
    </xf>
    <xf numFmtId="9" fontId="6" fillId="0" borderId="20" xfId="0" applyNumberFormat="1" applyFont="1" applyBorder="1" applyAlignment="1">
      <alignment horizontal="center" vertical="center"/>
    </xf>
    <xf numFmtId="0" fontId="6" fillId="0" borderId="69" xfId="0" applyFont="1" applyBorder="1" applyAlignment="1">
      <alignment horizontal="justify" vertical="center" wrapText="1"/>
    </xf>
    <xf numFmtId="164" fontId="6" fillId="0" borderId="31" xfId="0" applyNumberFormat="1" applyFont="1" applyBorder="1" applyAlignment="1">
      <alignment horizontal="center" vertical="center"/>
    </xf>
    <xf numFmtId="0" fontId="7" fillId="0" borderId="31" xfId="0" applyFont="1" applyFill="1" applyBorder="1" applyAlignment="1">
      <alignment horizontal="justify" vertical="center" wrapText="1"/>
    </xf>
    <xf numFmtId="3" fontId="6" fillId="0" borderId="31" xfId="0" applyNumberFormat="1" applyFont="1" applyBorder="1" applyAlignment="1">
      <alignment horizontal="center" vertical="center"/>
    </xf>
    <xf numFmtId="3" fontId="6" fillId="0" borderId="70" xfId="0" applyNumberFormat="1" applyFont="1" applyBorder="1" applyAlignment="1">
      <alignment horizontal="center" vertical="center"/>
    </xf>
    <xf numFmtId="0" fontId="6" fillId="0" borderId="69" xfId="0" applyFont="1" applyBorder="1" applyAlignment="1">
      <alignment horizontal="center" vertical="center"/>
    </xf>
    <xf numFmtId="0" fontId="3" fillId="0" borderId="35" xfId="0" applyFont="1" applyFill="1" applyBorder="1" applyAlignment="1">
      <alignment horizontal="justify" vertical="center" wrapText="1"/>
    </xf>
    <xf numFmtId="3" fontId="6" fillId="2" borderId="58" xfId="0" applyNumberFormat="1" applyFont="1" applyFill="1" applyBorder="1" applyAlignment="1">
      <alignment horizontal="center" vertical="center"/>
    </xf>
    <xf numFmtId="3" fontId="6" fillId="4" borderId="58" xfId="0" applyNumberFormat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justify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46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23" xfId="0" applyFont="1" applyBorder="1" applyAlignment="1" applyProtection="1">
      <alignment horizontal="center" vertical="center" wrapText="1"/>
    </xf>
    <xf numFmtId="0" fontId="2" fillId="0" borderId="20" xfId="0" applyFont="1" applyBorder="1" applyAlignment="1" applyProtection="1">
      <alignment horizontal="center" vertical="center" wrapText="1"/>
    </xf>
    <xf numFmtId="0" fontId="2" fillId="0" borderId="24" xfId="0" applyFont="1" applyBorder="1" applyAlignment="1" applyProtection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47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46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0" fontId="6" fillId="0" borderId="60" xfId="0" applyFont="1" applyBorder="1" applyAlignment="1">
      <alignment horizontal="justify" vertical="center" wrapText="1"/>
    </xf>
    <xf numFmtId="0" fontId="6" fillId="0" borderId="54" xfId="0" applyFont="1" applyBorder="1" applyAlignment="1">
      <alignment horizontal="justify" vertical="center" wrapText="1"/>
    </xf>
    <xf numFmtId="0" fontId="6" fillId="0" borderId="14" xfId="0" applyFont="1" applyBorder="1" applyAlignment="1">
      <alignment horizontal="justify" vertical="center" wrapText="1"/>
    </xf>
    <xf numFmtId="0" fontId="6" fillId="0" borderId="53" xfId="0" applyFont="1" applyBorder="1" applyAlignment="1">
      <alignment horizontal="justify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48" xfId="0" applyFont="1" applyBorder="1" applyAlignment="1">
      <alignment horizontal="justify" vertical="center" wrapText="1"/>
    </xf>
    <xf numFmtId="0" fontId="2" fillId="0" borderId="31" xfId="0" applyFont="1" applyBorder="1" applyAlignment="1">
      <alignment horizontal="center" vertical="center" wrapText="1"/>
    </xf>
  </cellXfs>
  <cellStyles count="171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" xfId="77" builtinId="8" hidden="1"/>
    <cellStyle name="Hipervínculo" xfId="79" builtinId="8" hidden="1"/>
    <cellStyle name="Hipervínculo" xfId="81" builtinId="8" hidden="1"/>
    <cellStyle name="Hipervínculo" xfId="83" builtinId="8" hidden="1"/>
    <cellStyle name="Hipervínculo" xfId="85" builtinId="8" hidden="1"/>
    <cellStyle name="Hipervínculo" xfId="87" builtinId="8" hidden="1"/>
    <cellStyle name="Hipervínculo" xfId="89" builtinId="8" hidden="1"/>
    <cellStyle name="Hipervínculo" xfId="91" builtinId="8" hidden="1"/>
    <cellStyle name="Hipervínculo" xfId="93" builtinId="8" hidden="1"/>
    <cellStyle name="Hipervínculo" xfId="95" builtinId="8" hidden="1"/>
    <cellStyle name="Hipervínculo" xfId="97" builtinId="8" hidden="1"/>
    <cellStyle name="Hipervínculo" xfId="99" builtinId="8" hidden="1"/>
    <cellStyle name="Hipervínculo" xfId="101" builtinId="8" hidden="1"/>
    <cellStyle name="Hipervínculo" xfId="103" builtinId="8" hidden="1"/>
    <cellStyle name="Hipervínculo" xfId="105" builtinId="8" hidden="1"/>
    <cellStyle name="Hipervínculo" xfId="107" builtinId="8" hidden="1"/>
    <cellStyle name="Hipervínculo" xfId="109" builtinId="8" hidden="1"/>
    <cellStyle name="Hipervínculo" xfId="111" builtinId="8" hidden="1"/>
    <cellStyle name="Hipervínculo" xfId="113" builtinId="8" hidden="1"/>
    <cellStyle name="Hipervínculo" xfId="115" builtinId="8" hidden="1"/>
    <cellStyle name="Hipervínculo" xfId="117" builtinId="8" hidden="1"/>
    <cellStyle name="Hipervínculo" xfId="119" builtinId="8" hidden="1"/>
    <cellStyle name="Hipervínculo" xfId="121" builtinId="8" hidden="1"/>
    <cellStyle name="Hipervínculo" xfId="123" builtinId="8" hidden="1"/>
    <cellStyle name="Hipervínculo" xfId="125" builtinId="8" hidden="1"/>
    <cellStyle name="Hipervínculo" xfId="127" builtinId="8" hidden="1"/>
    <cellStyle name="Hipervínculo" xfId="129" builtinId="8" hidden="1"/>
    <cellStyle name="Hipervínculo" xfId="131" builtinId="8" hidden="1"/>
    <cellStyle name="Hipervínculo" xfId="133" builtinId="8" hidden="1"/>
    <cellStyle name="Hipervínculo" xfId="135" builtinId="8" hidden="1"/>
    <cellStyle name="Hipervínculo" xfId="137" builtinId="8" hidden="1"/>
    <cellStyle name="Hipervínculo" xfId="139" builtinId="8" hidden="1"/>
    <cellStyle name="Hipervínculo" xfId="141" builtinId="8" hidden="1"/>
    <cellStyle name="Hipervínculo" xfId="143" builtinId="8" hidden="1"/>
    <cellStyle name="Hipervínculo" xfId="145" builtinId="8" hidden="1"/>
    <cellStyle name="Hipervínculo" xfId="147" builtinId="8" hidden="1"/>
    <cellStyle name="Hipervínculo" xfId="149" builtinId="8" hidden="1"/>
    <cellStyle name="Hipervínculo" xfId="151" builtinId="8" hidden="1"/>
    <cellStyle name="Hipervínculo" xfId="153" builtinId="8" hidden="1"/>
    <cellStyle name="Hipervínculo" xfId="155" builtinId="8" hidden="1"/>
    <cellStyle name="Hipervínculo" xfId="157" builtinId="8" hidden="1"/>
    <cellStyle name="Hipervínculo" xfId="159" builtinId="8" hidden="1"/>
    <cellStyle name="Hipervínculo" xfId="161" builtinId="8" hidden="1"/>
    <cellStyle name="Hipervínculo" xfId="163" builtinId="8" hidden="1"/>
    <cellStyle name="Hipervínculo" xfId="165" builtinId="8" hidden="1"/>
    <cellStyle name="Hipervínculo" xfId="167" builtinId="8" hidden="1"/>
    <cellStyle name="Hipervínculo" xfId="169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Hipervínculo visitado" xfId="78" builtinId="9" hidden="1"/>
    <cellStyle name="Hipervínculo visitado" xfId="80" builtinId="9" hidden="1"/>
    <cellStyle name="Hipervínculo visitado" xfId="82" builtinId="9" hidden="1"/>
    <cellStyle name="Hipervínculo visitado" xfId="84" builtinId="9" hidden="1"/>
    <cellStyle name="Hipervínculo visitado" xfId="86" builtinId="9" hidden="1"/>
    <cellStyle name="Hipervínculo visitado" xfId="88" builtinId="9" hidden="1"/>
    <cellStyle name="Hipervínculo visitado" xfId="90" builtinId="9" hidden="1"/>
    <cellStyle name="Hipervínculo visitado" xfId="92" builtinId="9" hidden="1"/>
    <cellStyle name="Hipervínculo visitado" xfId="94" builtinId="9" hidden="1"/>
    <cellStyle name="Hipervínculo visitado" xfId="96" builtinId="9" hidden="1"/>
    <cellStyle name="Hipervínculo visitado" xfId="98" builtinId="9" hidden="1"/>
    <cellStyle name="Hipervínculo visitado" xfId="100" builtinId="9" hidden="1"/>
    <cellStyle name="Hipervínculo visitado" xfId="102" builtinId="9" hidden="1"/>
    <cellStyle name="Hipervínculo visitado" xfId="104" builtinId="9" hidden="1"/>
    <cellStyle name="Hipervínculo visitado" xfId="106" builtinId="9" hidden="1"/>
    <cellStyle name="Hipervínculo visitado" xfId="108" builtinId="9" hidden="1"/>
    <cellStyle name="Hipervínculo visitado" xfId="110" builtinId="9" hidden="1"/>
    <cellStyle name="Hipervínculo visitado" xfId="112" builtinId="9" hidden="1"/>
    <cellStyle name="Hipervínculo visitado" xfId="114" builtinId="9" hidden="1"/>
    <cellStyle name="Hipervínculo visitado" xfId="116" builtinId="9" hidden="1"/>
    <cellStyle name="Hipervínculo visitado" xfId="118" builtinId="9" hidden="1"/>
    <cellStyle name="Hipervínculo visitado" xfId="120" builtinId="9" hidden="1"/>
    <cellStyle name="Hipervínculo visitado" xfId="122" builtinId="9" hidden="1"/>
    <cellStyle name="Hipervínculo visitado" xfId="124" builtinId="9" hidden="1"/>
    <cellStyle name="Hipervínculo visitado" xfId="126" builtinId="9" hidden="1"/>
    <cellStyle name="Hipervínculo visitado" xfId="128" builtinId="9" hidden="1"/>
    <cellStyle name="Hipervínculo visitado" xfId="130" builtinId="9" hidden="1"/>
    <cellStyle name="Hipervínculo visitado" xfId="132" builtinId="9" hidden="1"/>
    <cellStyle name="Hipervínculo visitado" xfId="134" builtinId="9" hidden="1"/>
    <cellStyle name="Hipervínculo visitado" xfId="136" builtinId="9" hidden="1"/>
    <cellStyle name="Hipervínculo visitado" xfId="138" builtinId="9" hidden="1"/>
    <cellStyle name="Hipervínculo visitado" xfId="140" builtinId="9" hidden="1"/>
    <cellStyle name="Hipervínculo visitado" xfId="142" builtinId="9" hidden="1"/>
    <cellStyle name="Hipervínculo visitado" xfId="144" builtinId="9" hidden="1"/>
    <cellStyle name="Hipervínculo visitado" xfId="146" builtinId="9" hidden="1"/>
    <cellStyle name="Hipervínculo visitado" xfId="148" builtinId="9" hidden="1"/>
    <cellStyle name="Hipervínculo visitado" xfId="150" builtinId="9" hidden="1"/>
    <cellStyle name="Hipervínculo visitado" xfId="152" builtinId="9" hidden="1"/>
    <cellStyle name="Hipervínculo visitado" xfId="154" builtinId="9" hidden="1"/>
    <cellStyle name="Hipervínculo visitado" xfId="156" builtinId="9" hidden="1"/>
    <cellStyle name="Hipervínculo visitado" xfId="158" builtinId="9" hidden="1"/>
    <cellStyle name="Hipervínculo visitado" xfId="160" builtinId="9" hidden="1"/>
    <cellStyle name="Hipervínculo visitado" xfId="162" builtinId="9" hidden="1"/>
    <cellStyle name="Hipervínculo visitado" xfId="164" builtinId="9" hidden="1"/>
    <cellStyle name="Hipervínculo visitado" xfId="166" builtinId="9" hidden="1"/>
    <cellStyle name="Hipervínculo visitado" xfId="168" builtinId="9" hidden="1"/>
    <cellStyle name="Hipervínculo visitado" xfId="170" builtinId="9" hidden="1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292100</xdr:colOff>
      <xdr:row>1</xdr:row>
      <xdr:rowOff>25400</xdr:rowOff>
    </xdr:from>
    <xdr:to>
      <xdr:col>17</xdr:col>
      <xdr:colOff>889000</xdr:colOff>
      <xdr:row>4</xdr:row>
      <xdr:rowOff>152400</xdr:rowOff>
    </xdr:to>
    <xdr:pic>
      <xdr:nvPicPr>
        <xdr:cNvPr id="4" name="Imagen 3"/>
        <xdr:cNvPicPr/>
      </xdr:nvPicPr>
      <xdr:blipFill>
        <a:blip xmlns:r="http://schemas.openxmlformats.org/officeDocument/2006/relationships" r:embed="rId2"/>
        <a:srcRect l="21390" t="37135" r="18600" b="43236"/>
        <a:stretch>
          <a:fillRect/>
        </a:stretch>
      </xdr:blipFill>
      <xdr:spPr bwMode="auto">
        <a:xfrm>
          <a:off x="19481800" y="215900"/>
          <a:ext cx="2692400" cy="889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36"/>
  <sheetViews>
    <sheetView tabSelected="1" workbookViewId="0"/>
  </sheetViews>
  <sheetFormatPr baseColWidth="10" defaultColWidth="10.75" defaultRowHeight="15" x14ac:dyDescent="0.2"/>
  <cols>
    <col min="1" max="1" width="2.375" style="1" customWidth="1"/>
    <col min="2" max="2" width="20.75" style="1" customWidth="1"/>
    <col min="3" max="4" width="19.75" style="1" customWidth="1"/>
    <col min="5" max="5" width="11.25" style="1" customWidth="1"/>
    <col min="6" max="6" width="12.25" style="1" customWidth="1"/>
    <col min="7" max="7" width="36.25" style="1" customWidth="1"/>
    <col min="8" max="8" width="13.75" style="1" customWidth="1"/>
    <col min="9" max="9" width="12.75" style="1" hidden="1" customWidth="1"/>
    <col min="10" max="11" width="9.625" style="1" customWidth="1"/>
    <col min="12" max="12" width="9.75" style="1" hidden="1" customWidth="1"/>
    <col min="13" max="13" width="10.75" style="1"/>
    <col min="14" max="15" width="13.125" style="1" customWidth="1"/>
    <col min="16" max="18" width="23.625" style="1" customWidth="1"/>
    <col min="19" max="20" width="12.625" style="1" customWidth="1"/>
    <col min="21" max="16384" width="10.75" style="1"/>
  </cols>
  <sheetData>
    <row r="2" spans="2:20" ht="20.100000000000001" customHeight="1" x14ac:dyDescent="0.2">
      <c r="B2" s="147" t="s">
        <v>16</v>
      </c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</row>
    <row r="3" spans="2:20" ht="20.100000000000001" customHeight="1" x14ac:dyDescent="0.2">
      <c r="B3" s="147" t="s">
        <v>19</v>
      </c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/>
      <c r="T3" s="147"/>
    </row>
    <row r="4" spans="2:20" ht="20.100000000000001" customHeight="1" x14ac:dyDescent="0.2">
      <c r="B4" s="147" t="s">
        <v>27</v>
      </c>
      <c r="C4" s="147"/>
      <c r="D4" s="147"/>
      <c r="E4" s="147"/>
      <c r="F4" s="147"/>
      <c r="G4" s="147"/>
      <c r="H4" s="147"/>
      <c r="I4" s="147"/>
      <c r="J4" s="147"/>
      <c r="K4" s="147"/>
      <c r="L4" s="147"/>
      <c r="M4" s="147"/>
      <c r="N4" s="147"/>
      <c r="O4" s="147"/>
      <c r="P4" s="147"/>
      <c r="Q4" s="147"/>
      <c r="R4" s="147"/>
      <c r="S4" s="147"/>
      <c r="T4" s="147"/>
    </row>
    <row r="6" spans="2:20" ht="15.75" thickBot="1" x14ac:dyDescent="0.25"/>
    <row r="7" spans="2:20" ht="18" customHeight="1" thickBot="1" x14ac:dyDescent="0.25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 x14ac:dyDescent="0.25">
      <c r="B8" s="7">
        <v>2019</v>
      </c>
      <c r="C8" s="18">
        <v>43555</v>
      </c>
      <c r="D8" s="148" t="s">
        <v>3</v>
      </c>
      <c r="E8" s="149"/>
      <c r="F8" s="149"/>
      <c r="G8" s="149"/>
      <c r="H8" s="149"/>
      <c r="I8" s="149"/>
      <c r="J8" s="149"/>
      <c r="K8" s="150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 x14ac:dyDescent="0.2">
      <c r="B9" s="151" t="s">
        <v>17</v>
      </c>
      <c r="C9" s="154" t="s">
        <v>18</v>
      </c>
      <c r="D9" s="157" t="s">
        <v>0</v>
      </c>
      <c r="E9" s="160" t="s">
        <v>4</v>
      </c>
      <c r="F9" s="160"/>
      <c r="G9" s="160" t="s">
        <v>5</v>
      </c>
      <c r="H9" s="160"/>
      <c r="I9" s="160"/>
      <c r="J9" s="160"/>
      <c r="K9" s="162"/>
      <c r="L9" s="5"/>
      <c r="M9" s="157" t="s">
        <v>6</v>
      </c>
      <c r="N9" s="162"/>
      <c r="O9" s="139" t="s">
        <v>24</v>
      </c>
      <c r="P9" s="140"/>
      <c r="Q9" s="140"/>
      <c r="R9" s="140"/>
      <c r="S9" s="140"/>
      <c r="T9" s="141"/>
    </row>
    <row r="10" spans="2:20" ht="17.100000000000001" customHeight="1" x14ac:dyDescent="0.2">
      <c r="B10" s="152"/>
      <c r="C10" s="155"/>
      <c r="D10" s="158"/>
      <c r="E10" s="161"/>
      <c r="F10" s="161"/>
      <c r="G10" s="161" t="s">
        <v>7</v>
      </c>
      <c r="H10" s="145" t="s">
        <v>25</v>
      </c>
      <c r="I10" s="145" t="s">
        <v>26</v>
      </c>
      <c r="J10" s="165" t="s">
        <v>1</v>
      </c>
      <c r="K10" s="163" t="s">
        <v>8</v>
      </c>
      <c r="L10" s="6"/>
      <c r="M10" s="167" t="s">
        <v>9</v>
      </c>
      <c r="N10" s="137" t="s">
        <v>10</v>
      </c>
      <c r="O10" s="142"/>
      <c r="P10" s="143"/>
      <c r="Q10" s="143"/>
      <c r="R10" s="143"/>
      <c r="S10" s="143"/>
      <c r="T10" s="144"/>
    </row>
    <row r="11" spans="2:20" ht="37.5" customHeight="1" thickBot="1" x14ac:dyDescent="0.25">
      <c r="B11" s="153"/>
      <c r="C11" s="156"/>
      <c r="D11" s="159"/>
      <c r="E11" s="32" t="s">
        <v>11</v>
      </c>
      <c r="F11" s="32" t="s">
        <v>12</v>
      </c>
      <c r="G11" s="145"/>
      <c r="H11" s="146"/>
      <c r="I11" s="177"/>
      <c r="J11" s="166"/>
      <c r="K11" s="164"/>
      <c r="L11" s="33"/>
      <c r="M11" s="168"/>
      <c r="N11" s="138"/>
      <c r="O11" s="34" t="s">
        <v>23</v>
      </c>
      <c r="P11" s="35" t="s">
        <v>20</v>
      </c>
      <c r="Q11" s="36" t="s">
        <v>21</v>
      </c>
      <c r="R11" s="37" t="s">
        <v>22</v>
      </c>
      <c r="S11" s="37" t="s">
        <v>14</v>
      </c>
      <c r="T11" s="38" t="s">
        <v>15</v>
      </c>
    </row>
    <row r="12" spans="2:20" ht="45.75" thickBot="1" x14ac:dyDescent="0.25">
      <c r="B12" s="173" t="s">
        <v>55</v>
      </c>
      <c r="C12" s="173" t="s">
        <v>54</v>
      </c>
      <c r="D12" s="118" t="s">
        <v>50</v>
      </c>
      <c r="E12" s="119">
        <v>43466</v>
      </c>
      <c r="F12" s="119">
        <v>43830</v>
      </c>
      <c r="G12" s="39" t="s">
        <v>28</v>
      </c>
      <c r="H12" s="120">
        <v>4</v>
      </c>
      <c r="I12" s="51" t="e">
        <f>+J12+(#REF!-#REF!)</f>
        <v>#REF!</v>
      </c>
      <c r="J12" s="120">
        <v>1</v>
      </c>
      <c r="K12" s="121">
        <v>0</v>
      </c>
      <c r="L12" s="122">
        <f>+K12/J12</f>
        <v>0</v>
      </c>
      <c r="M12" s="123">
        <f>DAYS360(E12,$C$8)/DAYS360(E12,F12)</f>
        <v>0.25</v>
      </c>
      <c r="N12" s="124">
        <f>IF(J12=0," -",IF(L12&gt;100%,100%,L12))</f>
        <v>0</v>
      </c>
      <c r="O12" s="125" t="s">
        <v>65</v>
      </c>
      <c r="P12" s="120">
        <v>75000</v>
      </c>
      <c r="Q12" s="120">
        <v>0</v>
      </c>
      <c r="R12" s="120">
        <v>0</v>
      </c>
      <c r="S12" s="126">
        <f>IF(P12=0," -",Q12/P12)</f>
        <v>0</v>
      </c>
      <c r="T12" s="124" t="str">
        <f>IF(R12=0," -",IF(Q12=0,100%,R12/Q12))</f>
        <v xml:space="preserve"> -</v>
      </c>
    </row>
    <row r="13" spans="2:20" ht="60.75" thickBot="1" x14ac:dyDescent="0.25">
      <c r="B13" s="174"/>
      <c r="C13" s="174"/>
      <c r="D13" s="103" t="s">
        <v>51</v>
      </c>
      <c r="E13" s="104">
        <v>43466</v>
      </c>
      <c r="F13" s="104">
        <v>43830</v>
      </c>
      <c r="G13" s="133" t="s">
        <v>29</v>
      </c>
      <c r="H13" s="106">
        <v>4</v>
      </c>
      <c r="I13" s="51" t="e">
        <f>+J13+(#REF!-#REF!)</f>
        <v>#REF!</v>
      </c>
      <c r="J13" s="106">
        <v>1</v>
      </c>
      <c r="K13" s="107">
        <v>0</v>
      </c>
      <c r="L13" s="108">
        <f t="shared" ref="L13:L35" si="0">+K13/J13</f>
        <v>0</v>
      </c>
      <c r="M13" s="109">
        <f t="shared" ref="M13:M35" si="1">DAYS360(E13,$C$8)/DAYS360(E13,F13)</f>
        <v>0.25</v>
      </c>
      <c r="N13" s="110">
        <f t="shared" ref="N13:N35" si="2">IF(J13=0," -",IF(L13&gt;100%,100%,L13))</f>
        <v>0</v>
      </c>
      <c r="O13" s="111" t="s">
        <v>66</v>
      </c>
      <c r="P13" s="106">
        <v>30000</v>
      </c>
      <c r="Q13" s="106">
        <v>0</v>
      </c>
      <c r="R13" s="106">
        <v>0</v>
      </c>
      <c r="S13" s="112">
        <f t="shared" ref="S13:S36" si="3">IF(P13=0," -",Q13/P13)</f>
        <v>0</v>
      </c>
      <c r="T13" s="110" t="str">
        <f t="shared" ref="T13:T36" si="4">IF(R13=0," -",IF(Q13=0,100%,R13/Q13))</f>
        <v xml:space="preserve"> -</v>
      </c>
    </row>
    <row r="14" spans="2:20" ht="45.75" thickBot="1" x14ac:dyDescent="0.25">
      <c r="B14" s="174"/>
      <c r="C14" s="175"/>
      <c r="D14" s="127" t="s">
        <v>52</v>
      </c>
      <c r="E14" s="128">
        <v>43466</v>
      </c>
      <c r="F14" s="128">
        <v>43830</v>
      </c>
      <c r="G14" s="129" t="s">
        <v>30</v>
      </c>
      <c r="H14" s="130">
        <v>8</v>
      </c>
      <c r="I14" s="51" t="e">
        <f>+J14+(#REF!-#REF!)</f>
        <v>#REF!</v>
      </c>
      <c r="J14" s="130">
        <v>2</v>
      </c>
      <c r="K14" s="131">
        <v>0</v>
      </c>
      <c r="L14" s="40">
        <f t="shared" si="0"/>
        <v>0</v>
      </c>
      <c r="M14" s="41">
        <f t="shared" si="1"/>
        <v>0.25</v>
      </c>
      <c r="N14" s="42">
        <f t="shared" si="2"/>
        <v>0</v>
      </c>
      <c r="O14" s="132" t="s">
        <v>67</v>
      </c>
      <c r="P14" s="130">
        <v>20000</v>
      </c>
      <c r="Q14" s="130">
        <v>0</v>
      </c>
      <c r="R14" s="130">
        <v>0</v>
      </c>
      <c r="S14" s="43">
        <f t="shared" si="3"/>
        <v>0</v>
      </c>
      <c r="T14" s="42" t="str">
        <f t="shared" si="4"/>
        <v xml:space="preserve"> -</v>
      </c>
    </row>
    <row r="15" spans="2:20" ht="12.95" customHeight="1" thickBot="1" x14ac:dyDescent="0.25">
      <c r="B15" s="174"/>
      <c r="C15" s="116"/>
      <c r="D15" s="64"/>
      <c r="E15" s="65"/>
      <c r="F15" s="65"/>
      <c r="G15" s="66"/>
      <c r="H15" s="67"/>
      <c r="I15" s="134"/>
      <c r="J15" s="67"/>
      <c r="K15" s="67"/>
      <c r="L15" s="68"/>
      <c r="M15" s="68"/>
      <c r="N15" s="68"/>
      <c r="O15" s="66"/>
      <c r="P15" s="67"/>
      <c r="Q15" s="67"/>
      <c r="R15" s="67"/>
      <c r="S15" s="68"/>
      <c r="T15" s="17"/>
    </row>
    <row r="16" spans="2:20" ht="60" x14ac:dyDescent="0.2">
      <c r="B16" s="174"/>
      <c r="C16" s="173" t="s">
        <v>56</v>
      </c>
      <c r="D16" s="172" t="s">
        <v>53</v>
      </c>
      <c r="E16" s="47">
        <v>43466</v>
      </c>
      <c r="F16" s="47">
        <v>43830</v>
      </c>
      <c r="G16" s="11" t="s">
        <v>31</v>
      </c>
      <c r="H16" s="48">
        <v>6</v>
      </c>
      <c r="I16" s="83">
        <f>+J16</f>
        <v>6</v>
      </c>
      <c r="J16" s="48">
        <v>6</v>
      </c>
      <c r="K16" s="75">
        <v>6</v>
      </c>
      <c r="L16" s="72">
        <f t="shared" si="0"/>
        <v>1</v>
      </c>
      <c r="M16" s="22">
        <f t="shared" si="1"/>
        <v>0.25</v>
      </c>
      <c r="N16" s="23">
        <f t="shared" si="2"/>
        <v>1</v>
      </c>
      <c r="O16" s="57" t="s">
        <v>68</v>
      </c>
      <c r="P16" s="48">
        <v>126215</v>
      </c>
      <c r="Q16" s="48">
        <v>126215</v>
      </c>
      <c r="R16" s="48">
        <v>0</v>
      </c>
      <c r="S16" s="24">
        <f t="shared" si="3"/>
        <v>1</v>
      </c>
      <c r="T16" s="23" t="str">
        <f t="shared" si="4"/>
        <v xml:space="preserve"> -</v>
      </c>
    </row>
    <row r="17" spans="2:20" ht="45" x14ac:dyDescent="0.2">
      <c r="B17" s="174"/>
      <c r="C17" s="174"/>
      <c r="D17" s="170"/>
      <c r="E17" s="44">
        <v>43466</v>
      </c>
      <c r="F17" s="44">
        <v>43830</v>
      </c>
      <c r="G17" s="10" t="s">
        <v>32</v>
      </c>
      <c r="H17" s="45">
        <v>3000</v>
      </c>
      <c r="I17" s="45" t="e">
        <f>+J17+(#REF!-#REF!)</f>
        <v>#REF!</v>
      </c>
      <c r="J17" s="45">
        <v>500</v>
      </c>
      <c r="K17" s="76">
        <v>66</v>
      </c>
      <c r="L17" s="73">
        <f t="shared" si="0"/>
        <v>0.13200000000000001</v>
      </c>
      <c r="M17" s="62">
        <f t="shared" si="1"/>
        <v>0.25</v>
      </c>
      <c r="N17" s="49">
        <f t="shared" si="2"/>
        <v>0.13200000000000001</v>
      </c>
      <c r="O17" s="58" t="s">
        <v>69</v>
      </c>
      <c r="P17" s="45">
        <v>66066</v>
      </c>
      <c r="Q17" s="45">
        <v>0</v>
      </c>
      <c r="R17" s="45">
        <v>0</v>
      </c>
      <c r="S17" s="46">
        <f t="shared" si="3"/>
        <v>0</v>
      </c>
      <c r="T17" s="49" t="str">
        <f t="shared" si="4"/>
        <v xml:space="preserve"> -</v>
      </c>
    </row>
    <row r="18" spans="2:20" ht="75" x14ac:dyDescent="0.2">
      <c r="B18" s="174"/>
      <c r="C18" s="174"/>
      <c r="D18" s="170"/>
      <c r="E18" s="44">
        <v>43466</v>
      </c>
      <c r="F18" s="44">
        <v>43830</v>
      </c>
      <c r="G18" s="10" t="s">
        <v>33</v>
      </c>
      <c r="H18" s="45">
        <v>5000</v>
      </c>
      <c r="I18" s="45" t="e">
        <f>+J18+(#REF!-#REF!)</f>
        <v>#REF!</v>
      </c>
      <c r="J18" s="45">
        <v>600</v>
      </c>
      <c r="K18" s="76">
        <v>457</v>
      </c>
      <c r="L18" s="73">
        <f t="shared" si="0"/>
        <v>0.76166666666666671</v>
      </c>
      <c r="M18" s="62">
        <f t="shared" si="1"/>
        <v>0.25</v>
      </c>
      <c r="N18" s="49">
        <f t="shared" si="2"/>
        <v>0.76166666666666671</v>
      </c>
      <c r="O18" s="58" t="s">
        <v>70</v>
      </c>
      <c r="P18" s="45">
        <v>135622</v>
      </c>
      <c r="Q18" s="45">
        <v>135622</v>
      </c>
      <c r="R18" s="45">
        <v>0</v>
      </c>
      <c r="S18" s="46">
        <f t="shared" si="3"/>
        <v>1</v>
      </c>
      <c r="T18" s="49" t="str">
        <f t="shared" si="4"/>
        <v xml:space="preserve"> -</v>
      </c>
    </row>
    <row r="19" spans="2:20" ht="75" x14ac:dyDescent="0.2">
      <c r="B19" s="174"/>
      <c r="C19" s="174"/>
      <c r="D19" s="170"/>
      <c r="E19" s="44">
        <v>43466</v>
      </c>
      <c r="F19" s="44">
        <v>43830</v>
      </c>
      <c r="G19" s="10" t="s">
        <v>34</v>
      </c>
      <c r="H19" s="45">
        <v>10</v>
      </c>
      <c r="I19" s="45" t="e">
        <f>+J19+(#REF!-#REF!)</f>
        <v>#REF!</v>
      </c>
      <c r="J19" s="45">
        <v>2</v>
      </c>
      <c r="K19" s="76">
        <v>1</v>
      </c>
      <c r="L19" s="73">
        <f t="shared" si="0"/>
        <v>0.5</v>
      </c>
      <c r="M19" s="62">
        <f t="shared" si="1"/>
        <v>0.25</v>
      </c>
      <c r="N19" s="49">
        <f t="shared" si="2"/>
        <v>0.5</v>
      </c>
      <c r="O19" s="58" t="s">
        <v>71</v>
      </c>
      <c r="P19" s="45">
        <v>180707</v>
      </c>
      <c r="Q19" s="45">
        <v>108813</v>
      </c>
      <c r="R19" s="45">
        <v>0</v>
      </c>
      <c r="S19" s="46">
        <f t="shared" si="3"/>
        <v>0.60215154919289238</v>
      </c>
      <c r="T19" s="49" t="str">
        <f t="shared" si="4"/>
        <v xml:space="preserve"> -</v>
      </c>
    </row>
    <row r="20" spans="2:20" ht="30" x14ac:dyDescent="0.2">
      <c r="B20" s="174"/>
      <c r="C20" s="174"/>
      <c r="D20" s="170"/>
      <c r="E20" s="44">
        <v>43466</v>
      </c>
      <c r="F20" s="44">
        <v>43830</v>
      </c>
      <c r="G20" s="9" t="s">
        <v>35</v>
      </c>
      <c r="H20" s="45">
        <v>1</v>
      </c>
      <c r="I20" s="45">
        <f>+J20</f>
        <v>1</v>
      </c>
      <c r="J20" s="45">
        <v>1</v>
      </c>
      <c r="K20" s="76">
        <v>0</v>
      </c>
      <c r="L20" s="73">
        <f t="shared" si="0"/>
        <v>0</v>
      </c>
      <c r="M20" s="62">
        <f t="shared" si="1"/>
        <v>0.25</v>
      </c>
      <c r="N20" s="49">
        <f t="shared" si="2"/>
        <v>0</v>
      </c>
      <c r="O20" s="58" t="s">
        <v>72</v>
      </c>
      <c r="P20" s="45">
        <v>0</v>
      </c>
      <c r="Q20" s="45">
        <v>0</v>
      </c>
      <c r="R20" s="45">
        <v>0</v>
      </c>
      <c r="S20" s="46" t="str">
        <f t="shared" si="3"/>
        <v xml:space="preserve"> -</v>
      </c>
      <c r="T20" s="49" t="str">
        <f t="shared" si="4"/>
        <v xml:space="preserve"> -</v>
      </c>
    </row>
    <row r="21" spans="2:20" ht="30.75" thickBot="1" x14ac:dyDescent="0.25">
      <c r="B21" s="175"/>
      <c r="C21" s="175"/>
      <c r="D21" s="171"/>
      <c r="E21" s="50">
        <v>43466</v>
      </c>
      <c r="F21" s="50">
        <v>43830</v>
      </c>
      <c r="G21" s="136" t="s">
        <v>36</v>
      </c>
      <c r="H21" s="51">
        <v>1</v>
      </c>
      <c r="I21" s="51">
        <f>+J21</f>
        <v>1</v>
      </c>
      <c r="J21" s="51">
        <v>1</v>
      </c>
      <c r="K21" s="77">
        <v>0</v>
      </c>
      <c r="L21" s="74">
        <f t="shared" si="0"/>
        <v>0</v>
      </c>
      <c r="M21" s="63">
        <f t="shared" si="1"/>
        <v>0.25</v>
      </c>
      <c r="N21" s="53">
        <f t="shared" si="2"/>
        <v>0</v>
      </c>
      <c r="O21" s="59" t="s">
        <v>73</v>
      </c>
      <c r="P21" s="51">
        <v>18150</v>
      </c>
      <c r="Q21" s="51">
        <v>0</v>
      </c>
      <c r="R21" s="51">
        <v>0</v>
      </c>
      <c r="S21" s="52">
        <f t="shared" si="3"/>
        <v>0</v>
      </c>
      <c r="T21" s="53" t="str">
        <f t="shared" si="4"/>
        <v xml:space="preserve"> -</v>
      </c>
    </row>
    <row r="22" spans="2:20" ht="12.95" customHeight="1" thickBot="1" x14ac:dyDescent="0.25">
      <c r="B22" s="115"/>
      <c r="C22" s="69"/>
      <c r="D22" s="78"/>
      <c r="E22" s="79"/>
      <c r="F22" s="79"/>
      <c r="G22" s="80"/>
      <c r="H22" s="71"/>
      <c r="I22" s="135"/>
      <c r="J22" s="71"/>
      <c r="K22" s="71"/>
      <c r="L22" s="81"/>
      <c r="M22" s="81"/>
      <c r="N22" s="81"/>
      <c r="O22" s="70"/>
      <c r="P22" s="71"/>
      <c r="Q22" s="71"/>
      <c r="R22" s="71"/>
      <c r="S22" s="81"/>
      <c r="T22" s="19"/>
    </row>
    <row r="23" spans="2:20" ht="45" x14ac:dyDescent="0.2">
      <c r="B23" s="173" t="s">
        <v>64</v>
      </c>
      <c r="C23" s="173" t="s">
        <v>63</v>
      </c>
      <c r="D23" s="172" t="s">
        <v>57</v>
      </c>
      <c r="E23" s="47">
        <v>43466</v>
      </c>
      <c r="F23" s="47">
        <v>43830</v>
      </c>
      <c r="G23" s="11" t="s">
        <v>37</v>
      </c>
      <c r="H23" s="48">
        <v>170</v>
      </c>
      <c r="I23" s="83" t="e">
        <f>+J23+(#REF!-#REF!)</f>
        <v>#REF!</v>
      </c>
      <c r="J23" s="48">
        <v>45</v>
      </c>
      <c r="K23" s="54">
        <v>12</v>
      </c>
      <c r="L23" s="20">
        <f t="shared" si="0"/>
        <v>0.26666666666666666</v>
      </c>
      <c r="M23" s="22">
        <f t="shared" si="1"/>
        <v>0.25</v>
      </c>
      <c r="N23" s="23">
        <f t="shared" si="2"/>
        <v>0.26666666666666666</v>
      </c>
      <c r="O23" s="57" t="s">
        <v>74</v>
      </c>
      <c r="P23" s="48">
        <v>352774</v>
      </c>
      <c r="Q23" s="48">
        <v>307145</v>
      </c>
      <c r="R23" s="48">
        <v>0</v>
      </c>
      <c r="S23" s="24">
        <f t="shared" si="3"/>
        <v>0.87065656766088206</v>
      </c>
      <c r="T23" s="23" t="str">
        <f t="shared" si="4"/>
        <v xml:space="preserve"> -</v>
      </c>
    </row>
    <row r="24" spans="2:20" ht="45.75" thickBot="1" x14ac:dyDescent="0.25">
      <c r="B24" s="174"/>
      <c r="C24" s="174"/>
      <c r="D24" s="171"/>
      <c r="E24" s="50">
        <v>43466</v>
      </c>
      <c r="F24" s="50">
        <v>43830</v>
      </c>
      <c r="G24" s="8" t="s">
        <v>38</v>
      </c>
      <c r="H24" s="51">
        <v>90</v>
      </c>
      <c r="I24" s="51" t="e">
        <f>+J24+(#REF!-#REF!)</f>
        <v>#REF!</v>
      </c>
      <c r="J24" s="51">
        <v>25</v>
      </c>
      <c r="K24" s="56">
        <v>104</v>
      </c>
      <c r="L24" s="61">
        <f t="shared" si="0"/>
        <v>4.16</v>
      </c>
      <c r="M24" s="63">
        <f t="shared" si="1"/>
        <v>0.25</v>
      </c>
      <c r="N24" s="53">
        <f t="shared" si="2"/>
        <v>1</v>
      </c>
      <c r="O24" s="59" t="s">
        <v>75</v>
      </c>
      <c r="P24" s="51">
        <v>573005</v>
      </c>
      <c r="Q24" s="51">
        <v>561317</v>
      </c>
      <c r="R24" s="51">
        <v>316800</v>
      </c>
      <c r="S24" s="52">
        <f t="shared" si="3"/>
        <v>0.97960227223148144</v>
      </c>
      <c r="T24" s="53">
        <f t="shared" si="4"/>
        <v>0.56438696850442793</v>
      </c>
    </row>
    <row r="25" spans="2:20" ht="45" x14ac:dyDescent="0.2">
      <c r="B25" s="174"/>
      <c r="C25" s="174"/>
      <c r="D25" s="169" t="s">
        <v>58</v>
      </c>
      <c r="E25" s="82">
        <v>43466</v>
      </c>
      <c r="F25" s="82">
        <v>43830</v>
      </c>
      <c r="G25" s="13" t="s">
        <v>39</v>
      </c>
      <c r="H25" s="83">
        <v>30300</v>
      </c>
      <c r="I25" s="83" t="e">
        <f>+J25+(#REF!-#REF!)</f>
        <v>#REF!</v>
      </c>
      <c r="J25" s="83">
        <v>8000</v>
      </c>
      <c r="K25" s="84">
        <v>2168</v>
      </c>
      <c r="L25" s="60">
        <f t="shared" si="0"/>
        <v>0.27100000000000002</v>
      </c>
      <c r="M25" s="62">
        <f t="shared" si="1"/>
        <v>0.25</v>
      </c>
      <c r="N25" s="49">
        <f t="shared" si="2"/>
        <v>0.27100000000000002</v>
      </c>
      <c r="O25" s="85" t="s">
        <v>76</v>
      </c>
      <c r="P25" s="83">
        <v>367598</v>
      </c>
      <c r="Q25" s="83">
        <v>67300</v>
      </c>
      <c r="R25" s="83">
        <v>0</v>
      </c>
      <c r="S25" s="27">
        <f t="shared" si="3"/>
        <v>0.18308043025261292</v>
      </c>
      <c r="T25" s="26" t="str">
        <f t="shared" si="4"/>
        <v xml:space="preserve"> -</v>
      </c>
    </row>
    <row r="26" spans="2:20" ht="60" x14ac:dyDescent="0.2">
      <c r="B26" s="174"/>
      <c r="C26" s="174"/>
      <c r="D26" s="170"/>
      <c r="E26" s="44">
        <v>43466</v>
      </c>
      <c r="F26" s="44">
        <v>43830</v>
      </c>
      <c r="G26" s="10" t="s">
        <v>40</v>
      </c>
      <c r="H26" s="45">
        <v>4300</v>
      </c>
      <c r="I26" s="45" t="e">
        <f>+J26+(#REF!-#REF!)</f>
        <v>#REF!</v>
      </c>
      <c r="J26" s="45">
        <v>1000</v>
      </c>
      <c r="K26" s="55">
        <v>1665</v>
      </c>
      <c r="L26" s="60">
        <f t="shared" si="0"/>
        <v>1.665</v>
      </c>
      <c r="M26" s="62">
        <f t="shared" si="1"/>
        <v>0.25</v>
      </c>
      <c r="N26" s="49">
        <f t="shared" si="2"/>
        <v>1</v>
      </c>
      <c r="O26" s="58" t="s">
        <v>77</v>
      </c>
      <c r="P26" s="45">
        <v>861316</v>
      </c>
      <c r="Q26" s="45">
        <v>773500</v>
      </c>
      <c r="R26" s="45">
        <v>567000</v>
      </c>
      <c r="S26" s="46">
        <f t="shared" si="3"/>
        <v>0.89804438789015884</v>
      </c>
      <c r="T26" s="49">
        <f t="shared" si="4"/>
        <v>0.73303167420814475</v>
      </c>
    </row>
    <row r="27" spans="2:20" ht="45.75" thickBot="1" x14ac:dyDescent="0.25">
      <c r="B27" s="174"/>
      <c r="C27" s="174"/>
      <c r="D27" s="176"/>
      <c r="E27" s="86">
        <v>43466</v>
      </c>
      <c r="F27" s="86">
        <v>43830</v>
      </c>
      <c r="G27" s="12" t="s">
        <v>41</v>
      </c>
      <c r="H27" s="87">
        <v>3000</v>
      </c>
      <c r="I27" s="51" t="e">
        <f>+J27+(#REF!-#REF!)</f>
        <v>#REF!</v>
      </c>
      <c r="J27" s="87">
        <v>1000</v>
      </c>
      <c r="K27" s="88">
        <v>6000</v>
      </c>
      <c r="L27" s="89">
        <f t="shared" si="0"/>
        <v>6</v>
      </c>
      <c r="M27" s="90">
        <f t="shared" si="1"/>
        <v>0.25</v>
      </c>
      <c r="N27" s="91">
        <f t="shared" si="2"/>
        <v>1</v>
      </c>
      <c r="O27" s="92" t="s">
        <v>78</v>
      </c>
      <c r="P27" s="87">
        <v>269000</v>
      </c>
      <c r="Q27" s="87">
        <v>260000</v>
      </c>
      <c r="R27" s="87">
        <v>0</v>
      </c>
      <c r="S27" s="93">
        <f t="shared" si="3"/>
        <v>0.96654275092936803</v>
      </c>
      <c r="T27" s="91" t="str">
        <f t="shared" si="4"/>
        <v xml:space="preserve"> -</v>
      </c>
    </row>
    <row r="28" spans="2:20" ht="45" x14ac:dyDescent="0.2">
      <c r="B28" s="174"/>
      <c r="C28" s="174"/>
      <c r="D28" s="172" t="s">
        <v>59</v>
      </c>
      <c r="E28" s="47">
        <v>43466</v>
      </c>
      <c r="F28" s="47">
        <v>43830</v>
      </c>
      <c r="G28" s="11" t="s">
        <v>42</v>
      </c>
      <c r="H28" s="48">
        <v>12</v>
      </c>
      <c r="I28" s="83" t="e">
        <f>+J28+(#REF!-#REF!)</f>
        <v>#REF!</v>
      </c>
      <c r="J28" s="48">
        <v>3</v>
      </c>
      <c r="K28" s="54">
        <v>1</v>
      </c>
      <c r="L28" s="20">
        <f t="shared" si="0"/>
        <v>0.33333333333333331</v>
      </c>
      <c r="M28" s="22">
        <f t="shared" si="1"/>
        <v>0.25</v>
      </c>
      <c r="N28" s="23">
        <f t="shared" si="2"/>
        <v>0.33333333333333331</v>
      </c>
      <c r="O28" s="57" t="s">
        <v>79</v>
      </c>
      <c r="P28" s="48">
        <v>262992</v>
      </c>
      <c r="Q28" s="48">
        <v>65000</v>
      </c>
      <c r="R28" s="48">
        <v>0</v>
      </c>
      <c r="S28" s="24">
        <f t="shared" si="3"/>
        <v>0.24715580702074588</v>
      </c>
      <c r="T28" s="23" t="str">
        <f t="shared" si="4"/>
        <v xml:space="preserve"> -</v>
      </c>
    </row>
    <row r="29" spans="2:20" ht="30" x14ac:dyDescent="0.2">
      <c r="B29" s="174"/>
      <c r="C29" s="174"/>
      <c r="D29" s="170"/>
      <c r="E29" s="44">
        <v>43466</v>
      </c>
      <c r="F29" s="44">
        <v>43830</v>
      </c>
      <c r="G29" s="10" t="s">
        <v>43</v>
      </c>
      <c r="H29" s="45">
        <v>40</v>
      </c>
      <c r="I29" s="45" t="e">
        <f>+J29+(#REF!-#REF!)</f>
        <v>#REF!</v>
      </c>
      <c r="J29" s="45">
        <v>10</v>
      </c>
      <c r="K29" s="55">
        <v>6</v>
      </c>
      <c r="L29" s="60">
        <f t="shared" si="0"/>
        <v>0.6</v>
      </c>
      <c r="M29" s="62">
        <f t="shared" si="1"/>
        <v>0.25</v>
      </c>
      <c r="N29" s="49">
        <f t="shared" si="2"/>
        <v>0.6</v>
      </c>
      <c r="O29" s="58" t="s">
        <v>80</v>
      </c>
      <c r="P29" s="45">
        <v>65694</v>
      </c>
      <c r="Q29" s="45">
        <v>34397</v>
      </c>
      <c r="R29" s="45">
        <v>0</v>
      </c>
      <c r="S29" s="46">
        <f t="shared" si="3"/>
        <v>0.52359423996103149</v>
      </c>
      <c r="T29" s="49" t="str">
        <f t="shared" si="4"/>
        <v xml:space="preserve"> -</v>
      </c>
    </row>
    <row r="30" spans="2:20" ht="45.75" thickBot="1" x14ac:dyDescent="0.25">
      <c r="B30" s="174"/>
      <c r="C30" s="174"/>
      <c r="D30" s="171"/>
      <c r="E30" s="50">
        <v>43466</v>
      </c>
      <c r="F30" s="50">
        <v>43830</v>
      </c>
      <c r="G30" s="8" t="s">
        <v>44</v>
      </c>
      <c r="H30" s="51">
        <v>8</v>
      </c>
      <c r="I30" s="51" t="e">
        <f>+J30+(#REF!-#REF!)</f>
        <v>#REF!</v>
      </c>
      <c r="J30" s="51">
        <v>2</v>
      </c>
      <c r="K30" s="56">
        <v>0.1</v>
      </c>
      <c r="L30" s="61">
        <f t="shared" si="0"/>
        <v>0.05</v>
      </c>
      <c r="M30" s="63">
        <f t="shared" si="1"/>
        <v>0.25</v>
      </c>
      <c r="N30" s="53">
        <f t="shared" si="2"/>
        <v>0.05</v>
      </c>
      <c r="O30" s="59" t="s">
        <v>81</v>
      </c>
      <c r="P30" s="51">
        <v>98803</v>
      </c>
      <c r="Q30" s="51">
        <v>5903</v>
      </c>
      <c r="R30" s="51">
        <v>0</v>
      </c>
      <c r="S30" s="52">
        <f t="shared" si="3"/>
        <v>5.9745149438782223E-2</v>
      </c>
      <c r="T30" s="53" t="str">
        <f t="shared" si="4"/>
        <v xml:space="preserve"> -</v>
      </c>
    </row>
    <row r="31" spans="2:20" ht="45.75" thickBot="1" x14ac:dyDescent="0.25">
      <c r="B31" s="174"/>
      <c r="C31" s="174"/>
      <c r="D31" s="113" t="s">
        <v>60</v>
      </c>
      <c r="E31" s="94">
        <v>43466</v>
      </c>
      <c r="F31" s="94">
        <v>43830</v>
      </c>
      <c r="G31" s="95" t="s">
        <v>45</v>
      </c>
      <c r="H31" s="96">
        <v>600</v>
      </c>
      <c r="I31" s="51" t="e">
        <f>+J31+(#REF!-#REF!)</f>
        <v>#REF!</v>
      </c>
      <c r="J31" s="96">
        <v>150</v>
      </c>
      <c r="K31" s="97">
        <v>0</v>
      </c>
      <c r="L31" s="98">
        <f t="shared" si="0"/>
        <v>0</v>
      </c>
      <c r="M31" s="99">
        <f t="shared" si="1"/>
        <v>0.25</v>
      </c>
      <c r="N31" s="100">
        <f t="shared" si="2"/>
        <v>0</v>
      </c>
      <c r="O31" s="101" t="s">
        <v>82</v>
      </c>
      <c r="P31" s="96">
        <v>30100</v>
      </c>
      <c r="Q31" s="96">
        <v>0</v>
      </c>
      <c r="R31" s="96">
        <v>0</v>
      </c>
      <c r="S31" s="102">
        <f t="shared" si="3"/>
        <v>0</v>
      </c>
      <c r="T31" s="100" t="str">
        <f t="shared" si="4"/>
        <v xml:space="preserve"> -</v>
      </c>
    </row>
    <row r="32" spans="2:20" ht="45.75" thickBot="1" x14ac:dyDescent="0.25">
      <c r="B32" s="174"/>
      <c r="C32" s="174"/>
      <c r="D32" s="114" t="s">
        <v>61</v>
      </c>
      <c r="E32" s="104">
        <v>43466</v>
      </c>
      <c r="F32" s="104">
        <v>43830</v>
      </c>
      <c r="G32" s="105" t="s">
        <v>46</v>
      </c>
      <c r="H32" s="106">
        <v>120</v>
      </c>
      <c r="I32" s="51" t="e">
        <f>+J32+(#REF!-#REF!)</f>
        <v>#REF!</v>
      </c>
      <c r="J32" s="106">
        <v>35</v>
      </c>
      <c r="K32" s="107">
        <v>12</v>
      </c>
      <c r="L32" s="108">
        <f t="shared" si="0"/>
        <v>0.34285714285714286</v>
      </c>
      <c r="M32" s="109">
        <f t="shared" si="1"/>
        <v>0.25</v>
      </c>
      <c r="N32" s="110">
        <f t="shared" si="2"/>
        <v>0.34285714285714286</v>
      </c>
      <c r="O32" s="111" t="s">
        <v>83</v>
      </c>
      <c r="P32" s="106">
        <v>2116828</v>
      </c>
      <c r="Q32" s="106">
        <v>1370337</v>
      </c>
      <c r="R32" s="106">
        <v>65000</v>
      </c>
      <c r="S32" s="112">
        <f t="shared" si="3"/>
        <v>0.64735396546153012</v>
      </c>
      <c r="T32" s="110">
        <f t="shared" si="4"/>
        <v>4.7433587504387607E-2</v>
      </c>
    </row>
    <row r="33" spans="2:20" ht="30" x14ac:dyDescent="0.2">
      <c r="B33" s="174"/>
      <c r="C33" s="174"/>
      <c r="D33" s="169" t="s">
        <v>62</v>
      </c>
      <c r="E33" s="82">
        <v>43466</v>
      </c>
      <c r="F33" s="82">
        <v>43830</v>
      </c>
      <c r="G33" s="14" t="s">
        <v>47</v>
      </c>
      <c r="H33" s="83">
        <v>80</v>
      </c>
      <c r="I33" s="83" t="e">
        <f>+J33+(#REF!-#REF!)</f>
        <v>#REF!</v>
      </c>
      <c r="J33" s="83">
        <v>20</v>
      </c>
      <c r="K33" s="84">
        <v>0</v>
      </c>
      <c r="L33" s="21">
        <f t="shared" si="0"/>
        <v>0</v>
      </c>
      <c r="M33" s="25">
        <f t="shared" si="1"/>
        <v>0.25</v>
      </c>
      <c r="N33" s="26">
        <f t="shared" si="2"/>
        <v>0</v>
      </c>
      <c r="O33" s="85" t="s">
        <v>84</v>
      </c>
      <c r="P33" s="83">
        <v>134587</v>
      </c>
      <c r="Q33" s="83">
        <v>0</v>
      </c>
      <c r="R33" s="83">
        <v>0</v>
      </c>
      <c r="S33" s="27">
        <f t="shared" si="3"/>
        <v>0</v>
      </c>
      <c r="T33" s="26" t="str">
        <f t="shared" si="4"/>
        <v xml:space="preserve"> -</v>
      </c>
    </row>
    <row r="34" spans="2:20" ht="45" x14ac:dyDescent="0.2">
      <c r="B34" s="174"/>
      <c r="C34" s="174"/>
      <c r="D34" s="170"/>
      <c r="E34" s="44">
        <v>43466</v>
      </c>
      <c r="F34" s="44">
        <v>43830</v>
      </c>
      <c r="G34" s="15" t="s">
        <v>48</v>
      </c>
      <c r="H34" s="45">
        <v>8</v>
      </c>
      <c r="I34" s="45" t="e">
        <f>+J34+(#REF!-#REF!)</f>
        <v>#REF!</v>
      </c>
      <c r="J34" s="45">
        <v>3</v>
      </c>
      <c r="K34" s="55">
        <v>0</v>
      </c>
      <c r="L34" s="60">
        <f t="shared" si="0"/>
        <v>0</v>
      </c>
      <c r="M34" s="62">
        <f t="shared" si="1"/>
        <v>0.25</v>
      </c>
      <c r="N34" s="49">
        <f t="shared" si="2"/>
        <v>0</v>
      </c>
      <c r="O34" s="58" t="s">
        <v>85</v>
      </c>
      <c r="P34" s="45">
        <v>26333</v>
      </c>
      <c r="Q34" s="45">
        <v>0</v>
      </c>
      <c r="R34" s="45">
        <v>0</v>
      </c>
      <c r="S34" s="46">
        <f t="shared" si="3"/>
        <v>0</v>
      </c>
      <c r="T34" s="49" t="str">
        <f t="shared" si="4"/>
        <v xml:space="preserve"> -</v>
      </c>
    </row>
    <row r="35" spans="2:20" ht="30.75" thickBot="1" x14ac:dyDescent="0.25">
      <c r="B35" s="175"/>
      <c r="C35" s="175"/>
      <c r="D35" s="171"/>
      <c r="E35" s="50">
        <v>43466</v>
      </c>
      <c r="F35" s="50">
        <v>43830</v>
      </c>
      <c r="G35" s="16" t="s">
        <v>49</v>
      </c>
      <c r="H35" s="51">
        <v>8</v>
      </c>
      <c r="I35" s="51" t="e">
        <f>+J35+(#REF!-#REF!)</f>
        <v>#REF!</v>
      </c>
      <c r="J35" s="51">
        <v>2</v>
      </c>
      <c r="K35" s="56">
        <v>0</v>
      </c>
      <c r="L35" s="61">
        <f t="shared" si="0"/>
        <v>0</v>
      </c>
      <c r="M35" s="63">
        <f t="shared" si="1"/>
        <v>0.25</v>
      </c>
      <c r="N35" s="53">
        <f t="shared" si="2"/>
        <v>0</v>
      </c>
      <c r="O35" s="59" t="s">
        <v>86</v>
      </c>
      <c r="P35" s="51">
        <v>39501</v>
      </c>
      <c r="Q35" s="51">
        <v>0</v>
      </c>
      <c r="R35" s="51">
        <v>0</v>
      </c>
      <c r="S35" s="52">
        <f t="shared" si="3"/>
        <v>0</v>
      </c>
      <c r="T35" s="53" t="str">
        <f t="shared" si="4"/>
        <v xml:space="preserve"> -</v>
      </c>
    </row>
    <row r="36" spans="2:20" ht="21" customHeight="1" thickBot="1" x14ac:dyDescent="0.25">
      <c r="M36" s="117">
        <f>+AVERAGE(M12:M14,M16:M21,M23:M35)</f>
        <v>0.25</v>
      </c>
      <c r="N36" s="31">
        <f>+AVERAGE(N12:N14,N16:N21,N23:N35)</f>
        <v>0.32988744588744584</v>
      </c>
      <c r="P36" s="28">
        <f>+SUM(P12:P14,P16:P21,P23:P35)</f>
        <v>5850291</v>
      </c>
      <c r="Q36" s="29">
        <f t="shared" ref="Q36:R36" si="5">+SUM(Q12:Q14,Q16:Q21,Q23:Q35)</f>
        <v>3815549</v>
      </c>
      <c r="R36" s="29">
        <f t="shared" si="5"/>
        <v>948800</v>
      </c>
      <c r="S36" s="30">
        <f t="shared" si="3"/>
        <v>0.65219815561311389</v>
      </c>
      <c r="T36" s="31">
        <f t="shared" si="4"/>
        <v>0.2486667056300417</v>
      </c>
    </row>
  </sheetData>
  <mergeCells count="28"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M9:N9"/>
    <mergeCell ref="O9:T10"/>
    <mergeCell ref="G10:G11"/>
    <mergeCell ref="H10:H11"/>
    <mergeCell ref="I10:I11"/>
    <mergeCell ref="J10:J11"/>
    <mergeCell ref="K10:K11"/>
    <mergeCell ref="M10:M11"/>
    <mergeCell ref="N10:N11"/>
    <mergeCell ref="B12:B21"/>
    <mergeCell ref="C12:C14"/>
    <mergeCell ref="C16:C21"/>
    <mergeCell ref="D16:D21"/>
    <mergeCell ref="B23:B35"/>
    <mergeCell ref="C23:C35"/>
    <mergeCell ref="D23:D24"/>
    <mergeCell ref="D25:D27"/>
    <mergeCell ref="D28:D30"/>
    <mergeCell ref="D33:D35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2019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Mónica Castillo</cp:lastModifiedBy>
  <cp:lastPrinted>2010-09-21T16:46:22Z</cp:lastPrinted>
  <dcterms:created xsi:type="dcterms:W3CDTF">2008-07-08T21:30:46Z</dcterms:created>
  <dcterms:modified xsi:type="dcterms:W3CDTF">2019-04-09T15:44:24Z</dcterms:modified>
</cp:coreProperties>
</file>