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UBLICAR EN WEB\Planes de Acción a Marzo 31 de 2018\"/>
    </mc:Choice>
  </mc:AlternateContent>
  <bookViews>
    <workbookView xWindow="0" yWindow="0" windowWidth="38400" windowHeight="22500"/>
  </bookViews>
  <sheets>
    <sheet name="2018" sheetId="9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3" i="9"/>
  <c r="N13" i="9"/>
  <c r="L14" i="9"/>
  <c r="N14" i="9"/>
  <c r="L16" i="9"/>
  <c r="N16" i="9"/>
  <c r="L17" i="9"/>
  <c r="N17" i="9"/>
  <c r="L18" i="9"/>
  <c r="N18" i="9"/>
  <c r="L19" i="9"/>
  <c r="N19" i="9"/>
  <c r="L20" i="9"/>
  <c r="N20" i="9"/>
  <c r="L21" i="9"/>
  <c r="N21" i="9"/>
  <c r="L23" i="9"/>
  <c r="N23" i="9"/>
  <c r="L24" i="9"/>
  <c r="N24" i="9"/>
  <c r="L25" i="9"/>
  <c r="N25" i="9"/>
  <c r="L26" i="9"/>
  <c r="N26" i="9"/>
  <c r="L27" i="9"/>
  <c r="N27" i="9"/>
  <c r="L28" i="9"/>
  <c r="N28" i="9"/>
  <c r="L29" i="9"/>
  <c r="N29" i="9"/>
  <c r="L30" i="9"/>
  <c r="N30" i="9"/>
  <c r="L31" i="9"/>
  <c r="N31" i="9"/>
  <c r="L32" i="9"/>
  <c r="N32" i="9"/>
  <c r="L33" i="9"/>
  <c r="N33" i="9"/>
  <c r="L34" i="9"/>
  <c r="N34" i="9"/>
  <c r="L35" i="9"/>
  <c r="N35" i="9"/>
  <c r="N36" i="9"/>
  <c r="I13" i="9"/>
  <c r="I14" i="9"/>
  <c r="I17" i="9"/>
  <c r="I18" i="9"/>
  <c r="I19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21" i="9"/>
  <c r="I20" i="9"/>
  <c r="I16" i="9"/>
  <c r="I12" i="9"/>
  <c r="R36" i="9"/>
  <c r="T36" i="9"/>
  <c r="P36" i="9"/>
  <c r="Q36" i="9"/>
  <c r="S36" i="9"/>
  <c r="M12" i="9"/>
  <c r="M13" i="9"/>
  <c r="M14" i="9"/>
  <c r="M16" i="9"/>
  <c r="M17" i="9"/>
  <c r="M18" i="9"/>
  <c r="M19" i="9"/>
  <c r="M20" i="9"/>
  <c r="M21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T35" i="9"/>
  <c r="S35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1" i="9"/>
  <c r="S21" i="9"/>
  <c r="T20" i="9"/>
  <c r="S20" i="9"/>
  <c r="T19" i="9"/>
  <c r="S19" i="9"/>
  <c r="T18" i="9"/>
  <c r="S18" i="9"/>
  <c r="T17" i="9"/>
  <c r="S17" i="9"/>
  <c r="T16" i="9"/>
  <c r="S16" i="9"/>
  <c r="T14" i="9"/>
  <c r="S14" i="9"/>
  <c r="T13" i="9"/>
  <c r="S13" i="9"/>
  <c r="T12" i="9"/>
  <c r="S12" i="9"/>
</calcChain>
</file>

<file path=xl/sharedStrings.xml><?xml version="1.0" encoding="utf-8"?>
<sst xmlns="http://schemas.openxmlformats.org/spreadsheetml/2006/main" count="83" uniqueCount="82">
  <si>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</si>
  <si>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</si>
  <si>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</si>
  <si>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</si>
  <si>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</si>
  <si>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</si>
  <si>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</si>
  <si>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</si>
  <si>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</si>
  <si>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</si>
  <si>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</si>
  <si>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</si>
  <si>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</si>
  <si>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</si>
  <si>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</si>
  <si>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</si>
  <si>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</si>
  <si>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</si>
  <si>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</si>
  <si>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</si>
  <si>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</si>
  <si>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</si>
  <si>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</si>
  <si>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</si>
  <si>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</si>
  <si>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</si>
  <si>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</si>
  <si>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DEPORTE Y RECREACIÓN DE BUCARAMANGA (INDERBU)</t>
  </si>
  <si>
    <t>Número de eventos deportivos y recreativos desarrollados dirigidos a población con discapacidad.</t>
  </si>
  <si>
    <t>Número de eventos deportivos y recreativos desarrollados dirigidos a la población víctimas del conflicto interno armado.</t>
  </si>
  <si>
    <t>Número de eventos deportivos y recreativos desarrollados dirigidos a la población carcelaria.</t>
  </si>
  <si>
    <t>Número de casas de la juventud mantenidas con una oferta programática del uso adecuado del tiempo libre.</t>
  </si>
  <si>
    <t>Número de jóvenes vinculados en los diferentes procesos democráticos de participación ciudadana.</t>
  </si>
  <si>
    <t>Número de jóvenes vinculados en procesos de formación en diferentes competencias de inclusión laboral, social, valores humanos, ambientales y organización juvenil.</t>
  </si>
  <si>
    <t>Número de procesos de comunicación estratégica implementados mediante campañas de innovación para la promoción y prevención de flagelos juveniles.</t>
  </si>
  <si>
    <t>Número de Consejos Municipales de Juventud reactivados y mantenidos.</t>
  </si>
  <si>
    <t>Número de políticas públicas de  juventud  actualizadas y mantenidas.</t>
  </si>
  <si>
    <t>Número de eventos de hábitos de vida saludable (recreovías, ciclovías y ciclopaseos) realizados.</t>
  </si>
  <si>
    <t>Número de grupos comunitarios creados para la práctica de la actividad física regular.</t>
  </si>
  <si>
    <t>Número de estudiantes vinculados en competencias y festivales deportivos en los juegos estudiantiles.</t>
  </si>
  <si>
    <t>Número de niñas, niños y adolescentes vinculados en las escuelas de iniciación, formación y especialización deportiva.</t>
  </si>
  <si>
    <t>Número de estudiantes en edad pre-escolar y escolar vinculados a los procesos de educación física.</t>
  </si>
  <si>
    <t>Número de eventos deportivos comunitarios desarrollados en diferentes disciplinas.</t>
  </si>
  <si>
    <t>Número de eventos recreodeportivos comunitarios desarrollados.</t>
  </si>
  <si>
    <t>Número de eventos de vacaciones creativas dirigidas a la primera infancia e infancia realizadas.</t>
  </si>
  <si>
    <t>Número de personas capacitadas en áreas afines a la actividad física, recreación y deporte.</t>
  </si>
  <si>
    <t>Número de escenarios y/o campos deportivos con mantenimiento realizado.</t>
  </si>
  <si>
    <t>Número de iniciativas apoyadas del deporte asociado.</t>
  </si>
  <si>
    <t>Número de eventos deportivos y recreativos de inclusión con carácter diferencial realizados.</t>
  </si>
  <si>
    <t>Número de iniciativas comunitarias deportivas y recreativas apoyadas.</t>
  </si>
  <si>
    <t>POBLACIÓN CON DISCAPACIDAD</t>
  </si>
  <si>
    <t>VÍCTIMAS DEL CONFLICTO INTERNO ARMADO</t>
  </si>
  <si>
    <t>POBLACIÓN CARCELARIA Y POSPENADOS</t>
  </si>
  <si>
    <t>JÓVENES VITALES</t>
  </si>
  <si>
    <t>ATENCIÓN PRIORITARIA Y FOCALIZADA A GRUPOS DE POBLACIÓN VULNERABLE</t>
  </si>
  <si>
    <t>2 - INCLUSIÓN SOCIAL</t>
  </si>
  <si>
    <t>LOS CAMINOS DE LA VIDA</t>
  </si>
  <si>
    <t>ACTIVIDAD FÍSICA Y SALUD "BUCARAMANGA ACTIVA Y SALUDABLE"</t>
  </si>
  <si>
    <t>DEPORTE FORMATIVO</t>
  </si>
  <si>
    <t>DEPORTE Y RECREACIÓN SOCIAL COMUNITARIA</t>
  </si>
  <si>
    <t>CUALIFICACIÓN DEL TALENTO DEPORTIVO</t>
  </si>
  <si>
    <t>AMBIENTES DEPORTIVOS Y RECREATIVOS</t>
  </si>
  <si>
    <t>DEPORTE ASOCIADO Y COMUNITARIO</t>
  </si>
  <si>
    <t>ACTIVIDAD FÍSICA, EDUCACIÓN FÍSICA, RECREACIÓN Y DEPORTE</t>
  </si>
  <si>
    <t>4 - CALIDAD DE VIDA</t>
  </si>
  <si>
    <t>2,4,1,3,1,1</t>
  </si>
  <si>
    <t>2,4,1,3,1,2</t>
  </si>
  <si>
    <t>2,4,1,3,1,3</t>
  </si>
  <si>
    <t>2,4,1,3,1,4</t>
  </si>
  <si>
    <t xml:space="preserve"> -</t>
  </si>
  <si>
    <t>2,4,1,1,1,1</t>
  </si>
  <si>
    <t>2,4,1,1,1,2</t>
  </si>
  <si>
    <t>2,4,1,1,2,1</t>
  </si>
  <si>
    <t>2,4,1,1,2,2</t>
  </si>
  <si>
    <t>2,4,1,1,3,1</t>
  </si>
  <si>
    <t>2,4,1,1,3,2</t>
  </si>
  <si>
    <t>2,4,1,1,3,3</t>
  </si>
  <si>
    <t>2,4,1,1,4,1</t>
  </si>
  <si>
    <t>2,4,1,1,5,1</t>
  </si>
  <si>
    <t>2,4,1,1,6,1</t>
  </si>
  <si>
    <t>2,4,1,1,6,2</t>
  </si>
  <si>
    <t>2,4,1,1,6,3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</si>
</sst>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7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78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34" xfId="0" applyFont="1" applyFill="1" applyBorder="1" applyAlignment="1">
      <alignment horizontal="justify" vertical="center" wrapText="1"/>
    </xf>
    <xf numFmtId="0" fontId="7" fillId="0" borderId="3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9" fontId="6" fillId="2" borderId="36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9" fontId="6" fillId="4" borderId="36" xfId="0" applyNumberFormat="1" applyFont="1" applyFill="1" applyBorder="1" applyAlignment="1">
      <alignment horizontal="center" vertical="center"/>
    </xf>
    <xf numFmtId="9" fontId="8" fillId="0" borderId="37" xfId="0" applyNumberFormat="1" applyFont="1" applyBorder="1" applyAlignment="1">
      <alignment horizontal="center" vertical="center"/>
    </xf>
    <xf numFmtId="9" fontId="8" fillId="0" borderId="38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3" fontId="11" fillId="3" borderId="42" xfId="0" applyNumberFormat="1" applyFont="1" applyFill="1" applyBorder="1" applyAlignment="1">
      <alignment horizontal="center" vertical="center"/>
    </xf>
    <xf numFmtId="3" fontId="11" fillId="3" borderId="35" xfId="0" applyNumberFormat="1" applyFont="1" applyFill="1" applyBorder="1" applyAlignment="1">
      <alignment horizontal="center" vertical="center"/>
    </xf>
    <xf numFmtId="9" fontId="11" fillId="3" borderId="35" xfId="0" applyNumberFormat="1" applyFont="1" applyFill="1" applyBorder="1" applyAlignment="1">
      <alignment horizontal="center" vertical="center"/>
    </xf>
    <xf numFmtId="9" fontId="11" fillId="3" borderId="4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justify" vertical="center" wrapText="1"/>
    </xf>
    <xf numFmtId="9" fontId="8" fillId="0" borderId="18" xfId="0" applyNumberFormat="1" applyFont="1" applyBorder="1" applyAlignment="1">
      <alignment horizontal="center" vertical="center"/>
    </xf>
    <xf numFmtId="9" fontId="6" fillId="0" borderId="5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9" fontId="8" fillId="0" borderId="55" xfId="0" applyNumberFormat="1" applyFont="1" applyBorder="1" applyAlignment="1">
      <alignment horizontal="center" vertical="center"/>
    </xf>
    <xf numFmtId="9" fontId="8" fillId="0" borderId="56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9" fontId="6" fillId="2" borderId="0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8" fillId="0" borderId="15" xfId="0" applyNumberFormat="1" applyFont="1" applyBorder="1" applyAlignment="1">
      <alignment horizontal="center" vertical="center"/>
    </xf>
    <xf numFmtId="9" fontId="8" fillId="0" borderId="57" xfId="0" applyNumberFormat="1" applyFont="1" applyBorder="1" applyAlignment="1">
      <alignment horizontal="center" vertical="center"/>
    </xf>
    <xf numFmtId="9" fontId="8" fillId="0" borderId="58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/>
    </xf>
    <xf numFmtId="164" fontId="6" fillId="0" borderId="34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59" xfId="0" applyNumberFormat="1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9" fontId="8" fillId="0" borderId="61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0" fontId="7" fillId="0" borderId="46" xfId="0" applyFont="1" applyFill="1" applyBorder="1" applyAlignment="1">
      <alignment horizontal="justify" vertical="center" wrapText="1"/>
    </xf>
    <xf numFmtId="3" fontId="6" fillId="0" borderId="46" xfId="0" applyNumberFormat="1" applyFont="1" applyBorder="1" applyAlignment="1">
      <alignment horizontal="center" vertical="center"/>
    </xf>
    <xf numFmtId="3" fontId="6" fillId="0" borderId="63" xfId="0" applyNumberFormat="1" applyFont="1" applyBorder="1" applyAlignment="1">
      <alignment horizontal="center" vertical="center"/>
    </xf>
    <xf numFmtId="9" fontId="8" fillId="0" borderId="28" xfId="0" applyNumberFormat="1" applyFont="1" applyBorder="1" applyAlignment="1">
      <alignment horizontal="center" vertical="center"/>
    </xf>
    <xf numFmtId="9" fontId="6" fillId="0" borderId="62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justify" vertical="center" wrapText="1"/>
    </xf>
    <xf numFmtId="164" fontId="6" fillId="0" borderId="35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justify" vertical="center" wrapText="1"/>
    </xf>
    <xf numFmtId="3" fontId="6" fillId="0" borderId="35" xfId="0" applyNumberFormat="1" applyFont="1" applyBorder="1" applyAlignment="1">
      <alignment horizontal="center" vertical="center"/>
    </xf>
    <xf numFmtId="3" fontId="6" fillId="0" borderId="65" xfId="0" applyNumberFormat="1" applyFont="1" applyBorder="1" applyAlignment="1">
      <alignment horizontal="center" vertical="center"/>
    </xf>
    <xf numFmtId="9" fontId="8" fillId="0" borderId="44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0" borderId="64" xfId="0" applyFont="1" applyFill="1" applyBorder="1" applyAlignment="1">
      <alignment horizontal="justify" vertical="center" wrapText="1"/>
    </xf>
    <xf numFmtId="0" fontId="6" fillId="0" borderId="66" xfId="0" applyFont="1" applyBorder="1" applyAlignment="1">
      <alignment horizontal="justify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9" fontId="11" fillId="3" borderId="42" xfId="0" applyNumberFormat="1" applyFont="1" applyFill="1" applyBorder="1" applyAlignment="1">
      <alignment horizontal="center" vertical="center"/>
    </xf>
    <xf numFmtId="0" fontId="6" fillId="0" borderId="67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9" fontId="6" fillId="0" borderId="23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horizontal="justify" vertical="center" wrapText="1"/>
    </xf>
    <xf numFmtId="164" fontId="6" fillId="0" borderId="31" xfId="0" applyNumberFormat="1" applyFont="1" applyBorder="1" applyAlignment="1">
      <alignment horizontal="center" vertical="center"/>
    </xf>
    <xf numFmtId="0" fontId="7" fillId="0" borderId="31" xfId="0" applyFont="1" applyFill="1" applyBorder="1" applyAlignment="1">
      <alignment horizontal="justify" vertical="center" wrapText="1"/>
    </xf>
    <xf numFmtId="3" fontId="6" fillId="0" borderId="31" xfId="0" applyNumberFormat="1" applyFont="1" applyBorder="1" applyAlignment="1">
      <alignment horizontal="center" vertical="center"/>
    </xf>
    <xf numFmtId="3" fontId="6" fillId="0" borderId="70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3" fillId="0" borderId="35" xfId="0" applyFont="1" applyFill="1" applyBorder="1" applyAlignment="1">
      <alignment horizontal="justify" vertical="center" wrapText="1"/>
    </xf>
    <xf numFmtId="3" fontId="6" fillId="2" borderId="58" xfId="0" applyNumberFormat="1" applyFont="1" applyFill="1" applyBorder="1" applyAlignment="1">
      <alignment horizontal="center" vertical="center"/>
    </xf>
    <xf numFmtId="3" fontId="6" fillId="4" borderId="5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justify" vertical="center" wrapText="1"/>
    </xf>
    <xf numFmtId="0" fontId="6" fillId="0" borderId="54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</cellXfs>
  <cellStyles count="17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59" t="s">
        <v>16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</row>
    <row r="3" spans="2:20" ht="20.100000000000001" customHeight="1" x14ac:dyDescent="0.2">
      <c r="B3" s="159" t="s">
        <v>19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</row>
    <row r="4" spans="2:20" ht="20.100000000000001" customHeight="1" x14ac:dyDescent="0.2">
      <c r="B4" s="159" t="s">
        <v>27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18">
        <v>43190</v>
      </c>
      <c r="D8" s="160" t="s">
        <v>3</v>
      </c>
      <c r="E8" s="161"/>
      <c r="F8" s="161"/>
      <c r="G8" s="161"/>
      <c r="H8" s="161"/>
      <c r="I8" s="161"/>
      <c r="J8" s="161"/>
      <c r="K8" s="16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63" t="s">
        <v>17</v>
      </c>
      <c r="C9" s="166" t="s">
        <v>18</v>
      </c>
      <c r="D9" s="169" t="s">
        <v>0</v>
      </c>
      <c r="E9" s="172" t="s">
        <v>4</v>
      </c>
      <c r="F9" s="172"/>
      <c r="G9" s="172" t="s">
        <v>5</v>
      </c>
      <c r="H9" s="172"/>
      <c r="I9" s="172"/>
      <c r="J9" s="172"/>
      <c r="K9" s="174"/>
      <c r="L9" s="5"/>
      <c r="M9" s="169" t="s">
        <v>6</v>
      </c>
      <c r="N9" s="174"/>
      <c r="O9" s="151" t="s">
        <v>24</v>
      </c>
      <c r="P9" s="152"/>
      <c r="Q9" s="152"/>
      <c r="R9" s="152"/>
      <c r="S9" s="152"/>
      <c r="T9" s="153"/>
    </row>
    <row r="10" spans="2:20" ht="17.100000000000001" customHeight="1" x14ac:dyDescent="0.2">
      <c r="B10" s="164"/>
      <c r="C10" s="167"/>
      <c r="D10" s="170"/>
      <c r="E10" s="173"/>
      <c r="F10" s="173"/>
      <c r="G10" s="173" t="s">
        <v>7</v>
      </c>
      <c r="H10" s="157" t="s">
        <v>25</v>
      </c>
      <c r="I10" s="157" t="s">
        <v>26</v>
      </c>
      <c r="J10" s="137" t="s">
        <v>1</v>
      </c>
      <c r="K10" s="175" t="s">
        <v>8</v>
      </c>
      <c r="L10" s="6"/>
      <c r="M10" s="139" t="s">
        <v>9</v>
      </c>
      <c r="N10" s="149" t="s">
        <v>10</v>
      </c>
      <c r="O10" s="154"/>
      <c r="P10" s="155"/>
      <c r="Q10" s="155"/>
      <c r="R10" s="155"/>
      <c r="S10" s="155"/>
      <c r="T10" s="156"/>
    </row>
    <row r="11" spans="2:20" ht="37.5" customHeight="1" thickBot="1" x14ac:dyDescent="0.25">
      <c r="B11" s="165"/>
      <c r="C11" s="168"/>
      <c r="D11" s="171"/>
      <c r="E11" s="32" t="s">
        <v>11</v>
      </c>
      <c r="F11" s="32" t="s">
        <v>12</v>
      </c>
      <c r="G11" s="157"/>
      <c r="H11" s="158"/>
      <c r="I11" s="177"/>
      <c r="J11" s="138"/>
      <c r="K11" s="176"/>
      <c r="L11" s="33"/>
      <c r="M11" s="140"/>
      <c r="N11" s="150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5.75" thickBot="1" x14ac:dyDescent="0.25">
      <c r="B12" s="145" t="s">
        <v>55</v>
      </c>
      <c r="C12" s="145" t="s">
        <v>54</v>
      </c>
      <c r="D12" s="118" t="s">
        <v>50</v>
      </c>
      <c r="E12" s="119">
        <v>43101</v>
      </c>
      <c r="F12" s="119">
        <v>43465</v>
      </c>
      <c r="G12" s="39" t="s">
        <v>28</v>
      </c>
      <c r="H12" s="120">
        <v>4</v>
      </c>
      <c r="I12" s="51" t="e">
        <f>+J12+(#REF!-#REF!)</f>
        <v>#REF!</v>
      </c>
      <c r="J12" s="120">
        <v>1</v>
      </c>
      <c r="K12" s="121">
        <v>0</v>
      </c>
      <c r="L12" s="122">
        <f>+K12/J12</f>
        <v>0</v>
      </c>
      <c r="M12" s="123">
        <f>DAYS360(E12,$C$8)/DAYS360(E12,F12)</f>
        <v>0.25</v>
      </c>
      <c r="N12" s="124">
        <f>IF(J12=0," -",IF(L12&gt;100%,100%,L12))</f>
        <v>0</v>
      </c>
      <c r="O12" s="125">
        <v>0</v>
      </c>
      <c r="P12" s="120">
        <v>0</v>
      </c>
      <c r="Q12" s="120">
        <v>0</v>
      </c>
      <c r="R12" s="120">
        <v>0</v>
      </c>
      <c r="S12" s="126" t="str">
        <f>IF(P12=0," -",Q12/P12)</f>
        <v xml:space="preserve"> -</v>
      </c>
      <c r="T12" s="124" t="str">
        <f>IF(R12=0," -",IF(Q12=0,100%,R12/Q12))</f>
        <v xml:space="preserve"> -</v>
      </c>
    </row>
    <row r="13" spans="2:20" ht="60.75" thickBot="1" x14ac:dyDescent="0.25">
      <c r="B13" s="146"/>
      <c r="C13" s="146"/>
      <c r="D13" s="103" t="s">
        <v>51</v>
      </c>
      <c r="E13" s="104">
        <v>43101</v>
      </c>
      <c r="F13" s="104">
        <v>43465</v>
      </c>
      <c r="G13" s="133" t="s">
        <v>29</v>
      </c>
      <c r="H13" s="106">
        <v>4</v>
      </c>
      <c r="I13" s="51" t="e">
        <f>+J13+(#REF!-#REF!)</f>
        <v>#REF!</v>
      </c>
      <c r="J13" s="106">
        <v>1</v>
      </c>
      <c r="K13" s="107">
        <v>0</v>
      </c>
      <c r="L13" s="108">
        <f t="shared" ref="L13:L35" si="0">+K13/J13</f>
        <v>0</v>
      </c>
      <c r="M13" s="109">
        <f t="shared" ref="M13:M35" si="1">DAYS360(E13,$C$8)/DAYS360(E13,F13)</f>
        <v>0.25</v>
      </c>
      <c r="N13" s="110">
        <f t="shared" ref="N13:N35" si="2">IF(J13=0," -",IF(L13&gt;100%,100%,L13))</f>
        <v>0</v>
      </c>
      <c r="O13" s="111">
        <v>0</v>
      </c>
      <c r="P13" s="106">
        <v>0</v>
      </c>
      <c r="Q13" s="106">
        <v>0</v>
      </c>
      <c r="R13" s="106">
        <v>0</v>
      </c>
      <c r="S13" s="112" t="str">
        <f t="shared" ref="S13:S36" si="3">IF(P13=0," -",Q13/P13)</f>
        <v xml:space="preserve"> -</v>
      </c>
      <c r="T13" s="110" t="str">
        <f t="shared" ref="T13:T36" si="4">IF(R13=0," -",IF(Q13=0,100%,R13/Q13))</f>
        <v xml:space="preserve"> -</v>
      </c>
    </row>
    <row r="14" spans="2:20" ht="45.75" thickBot="1" x14ac:dyDescent="0.25">
      <c r="B14" s="146"/>
      <c r="C14" s="147"/>
      <c r="D14" s="127" t="s">
        <v>52</v>
      </c>
      <c r="E14" s="128">
        <v>43101</v>
      </c>
      <c r="F14" s="128">
        <v>43465</v>
      </c>
      <c r="G14" s="129" t="s">
        <v>30</v>
      </c>
      <c r="H14" s="130">
        <v>8</v>
      </c>
      <c r="I14" s="51" t="e">
        <f>+J14+(#REF!-#REF!)</f>
        <v>#REF!</v>
      </c>
      <c r="J14" s="130">
        <v>2</v>
      </c>
      <c r="K14" s="131">
        <v>0</v>
      </c>
      <c r="L14" s="40">
        <f t="shared" si="0"/>
        <v>0</v>
      </c>
      <c r="M14" s="41">
        <f t="shared" si="1"/>
        <v>0.25</v>
      </c>
      <c r="N14" s="42">
        <f t="shared" si="2"/>
        <v>0</v>
      </c>
      <c r="O14" s="132">
        <v>0</v>
      </c>
      <c r="P14" s="130">
        <v>0</v>
      </c>
      <c r="Q14" s="130">
        <v>0</v>
      </c>
      <c r="R14" s="130">
        <v>0</v>
      </c>
      <c r="S14" s="43" t="str">
        <f t="shared" si="3"/>
        <v xml:space="preserve"> -</v>
      </c>
      <c r="T14" s="42" t="str">
        <f t="shared" si="4"/>
        <v xml:space="preserve"> -</v>
      </c>
    </row>
    <row r="15" spans="2:20" ht="12.95" customHeight="1" thickBot="1" x14ac:dyDescent="0.25">
      <c r="B15" s="146"/>
      <c r="C15" s="116"/>
      <c r="D15" s="64"/>
      <c r="E15" s="65"/>
      <c r="F15" s="65"/>
      <c r="G15" s="66"/>
      <c r="H15" s="67"/>
      <c r="I15" s="134"/>
      <c r="J15" s="67"/>
      <c r="K15" s="67"/>
      <c r="L15" s="68"/>
      <c r="M15" s="68"/>
      <c r="N15" s="68"/>
      <c r="O15" s="66"/>
      <c r="P15" s="67"/>
      <c r="Q15" s="67"/>
      <c r="R15" s="67"/>
      <c r="S15" s="68"/>
      <c r="T15" s="17"/>
    </row>
    <row r="16" spans="2:20" ht="60" x14ac:dyDescent="0.2">
      <c r="B16" s="146"/>
      <c r="C16" s="145" t="s">
        <v>56</v>
      </c>
      <c r="D16" s="144" t="s">
        <v>53</v>
      </c>
      <c r="E16" s="47">
        <v>43101</v>
      </c>
      <c r="F16" s="47">
        <v>43465</v>
      </c>
      <c r="G16" s="11" t="s">
        <v>31</v>
      </c>
      <c r="H16" s="48">
        <v>6</v>
      </c>
      <c r="I16" s="83">
        <f>+J16</f>
        <v>6</v>
      </c>
      <c r="J16" s="48">
        <v>6</v>
      </c>
      <c r="K16" s="75">
        <v>6</v>
      </c>
      <c r="L16" s="72">
        <f t="shared" si="0"/>
        <v>1</v>
      </c>
      <c r="M16" s="22">
        <f t="shared" si="1"/>
        <v>0.25</v>
      </c>
      <c r="N16" s="23">
        <f t="shared" si="2"/>
        <v>1</v>
      </c>
      <c r="O16" s="57" t="s">
        <v>65</v>
      </c>
      <c r="P16" s="48">
        <v>125800</v>
      </c>
      <c r="Q16" s="48">
        <v>122500</v>
      </c>
      <c r="R16" s="48">
        <v>0</v>
      </c>
      <c r="S16" s="24">
        <f t="shared" si="3"/>
        <v>0.97376788553259142</v>
      </c>
      <c r="T16" s="23" t="str">
        <f t="shared" si="4"/>
        <v xml:space="preserve"> -</v>
      </c>
    </row>
    <row r="17" spans="2:20" ht="45" x14ac:dyDescent="0.2">
      <c r="B17" s="146"/>
      <c r="C17" s="146"/>
      <c r="D17" s="142"/>
      <c r="E17" s="44">
        <v>43101</v>
      </c>
      <c r="F17" s="44">
        <v>43465</v>
      </c>
      <c r="G17" s="10" t="s">
        <v>32</v>
      </c>
      <c r="H17" s="45">
        <v>3000</v>
      </c>
      <c r="I17" s="45" t="e">
        <f>+J17+(#REF!-#REF!)</f>
        <v>#REF!</v>
      </c>
      <c r="J17" s="45">
        <v>1000</v>
      </c>
      <c r="K17" s="76">
        <v>291</v>
      </c>
      <c r="L17" s="73">
        <f t="shared" si="0"/>
        <v>0.29099999999999998</v>
      </c>
      <c r="M17" s="62">
        <f t="shared" si="1"/>
        <v>0.25</v>
      </c>
      <c r="N17" s="49">
        <f t="shared" si="2"/>
        <v>0.29099999999999998</v>
      </c>
      <c r="O17" s="58" t="s">
        <v>66</v>
      </c>
      <c r="P17" s="45">
        <v>66066</v>
      </c>
      <c r="Q17" s="45">
        <v>18000</v>
      </c>
      <c r="R17" s="45">
        <v>0</v>
      </c>
      <c r="S17" s="46">
        <f t="shared" si="3"/>
        <v>0.27245481790936338</v>
      </c>
      <c r="T17" s="49" t="str">
        <f t="shared" si="4"/>
        <v xml:space="preserve"> -</v>
      </c>
    </row>
    <row r="18" spans="2:20" ht="75" x14ac:dyDescent="0.2">
      <c r="B18" s="146"/>
      <c r="C18" s="146"/>
      <c r="D18" s="142"/>
      <c r="E18" s="44">
        <v>43101</v>
      </c>
      <c r="F18" s="44">
        <v>43465</v>
      </c>
      <c r="G18" s="10" t="s">
        <v>33</v>
      </c>
      <c r="H18" s="45">
        <v>5000</v>
      </c>
      <c r="I18" s="45" t="e">
        <f>+J18+(#REF!-#REF!)</f>
        <v>#REF!</v>
      </c>
      <c r="J18" s="45">
        <v>2000</v>
      </c>
      <c r="K18" s="76">
        <v>459</v>
      </c>
      <c r="L18" s="73">
        <f t="shared" si="0"/>
        <v>0.22950000000000001</v>
      </c>
      <c r="M18" s="62">
        <f t="shared" si="1"/>
        <v>0.25</v>
      </c>
      <c r="N18" s="49">
        <f t="shared" si="2"/>
        <v>0.22950000000000001</v>
      </c>
      <c r="O18" s="58" t="s">
        <v>67</v>
      </c>
      <c r="P18" s="45">
        <v>196037</v>
      </c>
      <c r="Q18" s="45">
        <v>136750</v>
      </c>
      <c r="R18" s="45">
        <v>0</v>
      </c>
      <c r="S18" s="46">
        <f t="shared" si="3"/>
        <v>0.69757239704749618</v>
      </c>
      <c r="T18" s="49" t="str">
        <f t="shared" si="4"/>
        <v xml:space="preserve"> -</v>
      </c>
    </row>
    <row r="19" spans="2:20" ht="75" x14ac:dyDescent="0.2">
      <c r="B19" s="146"/>
      <c r="C19" s="146"/>
      <c r="D19" s="142"/>
      <c r="E19" s="44">
        <v>43101</v>
      </c>
      <c r="F19" s="44">
        <v>43465</v>
      </c>
      <c r="G19" s="10" t="s">
        <v>34</v>
      </c>
      <c r="H19" s="45">
        <v>10</v>
      </c>
      <c r="I19" s="45" t="e">
        <f>+J19+(#REF!-#REF!)</f>
        <v>#REF!</v>
      </c>
      <c r="J19" s="45">
        <v>3</v>
      </c>
      <c r="K19" s="76">
        <v>1</v>
      </c>
      <c r="L19" s="73">
        <f t="shared" si="0"/>
        <v>0.33333333333333331</v>
      </c>
      <c r="M19" s="62">
        <f t="shared" si="1"/>
        <v>0.25</v>
      </c>
      <c r="N19" s="49">
        <f t="shared" si="2"/>
        <v>0.33333333333333331</v>
      </c>
      <c r="O19" s="58" t="s">
        <v>68</v>
      </c>
      <c r="P19" s="45">
        <v>180707</v>
      </c>
      <c r="Q19" s="45">
        <v>109898</v>
      </c>
      <c r="R19" s="45">
        <v>0</v>
      </c>
      <c r="S19" s="46">
        <f t="shared" si="3"/>
        <v>0.60815574382840731</v>
      </c>
      <c r="T19" s="49" t="str">
        <f t="shared" si="4"/>
        <v xml:space="preserve"> -</v>
      </c>
    </row>
    <row r="20" spans="2:20" ht="30" x14ac:dyDescent="0.2">
      <c r="B20" s="146"/>
      <c r="C20" s="146"/>
      <c r="D20" s="142"/>
      <c r="E20" s="44">
        <v>43101</v>
      </c>
      <c r="F20" s="44">
        <v>43465</v>
      </c>
      <c r="G20" s="9" t="s">
        <v>35</v>
      </c>
      <c r="H20" s="45">
        <v>1</v>
      </c>
      <c r="I20" s="45">
        <f>+J20</f>
        <v>1</v>
      </c>
      <c r="J20" s="45">
        <v>1</v>
      </c>
      <c r="K20" s="76">
        <v>0</v>
      </c>
      <c r="L20" s="73">
        <f t="shared" si="0"/>
        <v>0</v>
      </c>
      <c r="M20" s="62">
        <f t="shared" si="1"/>
        <v>0.25</v>
      </c>
      <c r="N20" s="49">
        <f t="shared" si="2"/>
        <v>0</v>
      </c>
      <c r="O20" s="58" t="s">
        <v>69</v>
      </c>
      <c r="P20" s="45">
        <v>0</v>
      </c>
      <c r="Q20" s="45">
        <v>0</v>
      </c>
      <c r="R20" s="45">
        <v>0</v>
      </c>
      <c r="S20" s="46" t="str">
        <f t="shared" si="3"/>
        <v xml:space="preserve"> -</v>
      </c>
      <c r="T20" s="49" t="str">
        <f t="shared" si="4"/>
        <v xml:space="preserve"> -</v>
      </c>
    </row>
    <row r="21" spans="2:20" ht="30.75" thickBot="1" x14ac:dyDescent="0.25">
      <c r="B21" s="147"/>
      <c r="C21" s="147"/>
      <c r="D21" s="143"/>
      <c r="E21" s="50">
        <v>43101</v>
      </c>
      <c r="F21" s="50">
        <v>43465</v>
      </c>
      <c r="G21" s="136" t="s">
        <v>36</v>
      </c>
      <c r="H21" s="51">
        <v>1</v>
      </c>
      <c r="I21" s="51">
        <f>+J21</f>
        <v>1</v>
      </c>
      <c r="J21" s="51">
        <v>1</v>
      </c>
      <c r="K21" s="77">
        <v>0</v>
      </c>
      <c r="L21" s="74">
        <f t="shared" si="0"/>
        <v>0</v>
      </c>
      <c r="M21" s="63">
        <f t="shared" si="1"/>
        <v>0.25</v>
      </c>
      <c r="N21" s="53">
        <f t="shared" si="2"/>
        <v>0</v>
      </c>
      <c r="O21" s="59" t="s">
        <v>69</v>
      </c>
      <c r="P21" s="51">
        <v>0</v>
      </c>
      <c r="Q21" s="51">
        <v>0</v>
      </c>
      <c r="R21" s="51">
        <v>0</v>
      </c>
      <c r="S21" s="52" t="str">
        <f t="shared" si="3"/>
        <v xml:space="preserve"> -</v>
      </c>
      <c r="T21" s="53" t="str">
        <f t="shared" si="4"/>
        <v xml:space="preserve"> -</v>
      </c>
    </row>
    <row r="22" spans="2:20" ht="12.95" customHeight="1" thickBot="1" x14ac:dyDescent="0.25">
      <c r="B22" s="115"/>
      <c r="C22" s="69"/>
      <c r="D22" s="78"/>
      <c r="E22" s="79"/>
      <c r="F22" s="79"/>
      <c r="G22" s="80"/>
      <c r="H22" s="71"/>
      <c r="I22" s="135"/>
      <c r="J22" s="71"/>
      <c r="K22" s="71"/>
      <c r="L22" s="81"/>
      <c r="M22" s="81"/>
      <c r="N22" s="81"/>
      <c r="O22" s="70"/>
      <c r="P22" s="71"/>
      <c r="Q22" s="71"/>
      <c r="R22" s="71"/>
      <c r="S22" s="81"/>
      <c r="T22" s="19"/>
    </row>
    <row r="23" spans="2:20" ht="45" x14ac:dyDescent="0.2">
      <c r="B23" s="145" t="s">
        <v>64</v>
      </c>
      <c r="C23" s="145" t="s">
        <v>63</v>
      </c>
      <c r="D23" s="144" t="s">
        <v>57</v>
      </c>
      <c r="E23" s="47">
        <v>43101</v>
      </c>
      <c r="F23" s="47">
        <v>43465</v>
      </c>
      <c r="G23" s="11" t="s">
        <v>37</v>
      </c>
      <c r="H23" s="48">
        <v>170</v>
      </c>
      <c r="I23" s="83" t="e">
        <f>+J23+(#REF!-#REF!)</f>
        <v>#REF!</v>
      </c>
      <c r="J23" s="48">
        <v>43</v>
      </c>
      <c r="K23" s="54">
        <v>13</v>
      </c>
      <c r="L23" s="20">
        <f t="shared" si="0"/>
        <v>0.30232558139534882</v>
      </c>
      <c r="M23" s="22">
        <f t="shared" si="1"/>
        <v>0.25</v>
      </c>
      <c r="N23" s="23">
        <f t="shared" si="2"/>
        <v>0.30232558139534882</v>
      </c>
      <c r="O23" s="57" t="s">
        <v>70</v>
      </c>
      <c r="P23" s="48">
        <v>327607</v>
      </c>
      <c r="Q23" s="48">
        <v>321948</v>
      </c>
      <c r="R23" s="48">
        <v>0</v>
      </c>
      <c r="S23" s="24">
        <f t="shared" si="3"/>
        <v>0.98272625432301508</v>
      </c>
      <c r="T23" s="23" t="str">
        <f t="shared" si="4"/>
        <v xml:space="preserve"> -</v>
      </c>
    </row>
    <row r="24" spans="2:20" ht="45.75" thickBot="1" x14ac:dyDescent="0.25">
      <c r="B24" s="146"/>
      <c r="C24" s="146"/>
      <c r="D24" s="143"/>
      <c r="E24" s="50">
        <v>43101</v>
      </c>
      <c r="F24" s="50">
        <v>43465</v>
      </c>
      <c r="G24" s="8" t="s">
        <v>38</v>
      </c>
      <c r="H24" s="51">
        <v>90</v>
      </c>
      <c r="I24" s="51" t="e">
        <f>+J24+(#REF!-#REF!)</f>
        <v>#REF!</v>
      </c>
      <c r="J24" s="51">
        <v>23</v>
      </c>
      <c r="K24" s="56">
        <v>132</v>
      </c>
      <c r="L24" s="61">
        <f t="shared" si="0"/>
        <v>5.7391304347826084</v>
      </c>
      <c r="M24" s="63">
        <f t="shared" si="1"/>
        <v>0.25</v>
      </c>
      <c r="N24" s="53">
        <f t="shared" si="2"/>
        <v>1</v>
      </c>
      <c r="O24" s="59" t="s">
        <v>71</v>
      </c>
      <c r="P24" s="51">
        <v>686394</v>
      </c>
      <c r="Q24" s="51">
        <v>678096</v>
      </c>
      <c r="R24" s="51">
        <v>0</v>
      </c>
      <c r="S24" s="52">
        <f t="shared" si="3"/>
        <v>0.98791073348543257</v>
      </c>
      <c r="T24" s="53" t="str">
        <f t="shared" si="4"/>
        <v xml:space="preserve"> -</v>
      </c>
    </row>
    <row r="25" spans="2:20" ht="45" x14ac:dyDescent="0.2">
      <c r="B25" s="146"/>
      <c r="C25" s="146"/>
      <c r="D25" s="141" t="s">
        <v>58</v>
      </c>
      <c r="E25" s="82">
        <v>43101</v>
      </c>
      <c r="F25" s="82">
        <v>43465</v>
      </c>
      <c r="G25" s="13" t="s">
        <v>39</v>
      </c>
      <c r="H25" s="83">
        <v>30300</v>
      </c>
      <c r="I25" s="83" t="e">
        <f>+J25+(#REF!-#REF!)</f>
        <v>#REF!</v>
      </c>
      <c r="J25" s="83">
        <v>7800</v>
      </c>
      <c r="K25" s="84">
        <v>5787</v>
      </c>
      <c r="L25" s="60">
        <f t="shared" si="0"/>
        <v>0.74192307692307691</v>
      </c>
      <c r="M25" s="62">
        <f t="shared" si="1"/>
        <v>0.25</v>
      </c>
      <c r="N25" s="49">
        <f t="shared" si="2"/>
        <v>0.74192307692307691</v>
      </c>
      <c r="O25" s="85" t="s">
        <v>72</v>
      </c>
      <c r="P25" s="83">
        <v>412409</v>
      </c>
      <c r="Q25" s="83">
        <v>59250</v>
      </c>
      <c r="R25" s="83">
        <v>0</v>
      </c>
      <c r="S25" s="27">
        <f t="shared" si="3"/>
        <v>0.14366805768060348</v>
      </c>
      <c r="T25" s="26" t="str">
        <f t="shared" si="4"/>
        <v xml:space="preserve"> -</v>
      </c>
    </row>
    <row r="26" spans="2:20" ht="60" x14ac:dyDescent="0.2">
      <c r="B26" s="146"/>
      <c r="C26" s="146"/>
      <c r="D26" s="142"/>
      <c r="E26" s="44">
        <v>43101</v>
      </c>
      <c r="F26" s="44">
        <v>43465</v>
      </c>
      <c r="G26" s="10" t="s">
        <v>40</v>
      </c>
      <c r="H26" s="45">
        <v>4300</v>
      </c>
      <c r="I26" s="45" t="e">
        <f>+J26+(#REF!-#REF!)</f>
        <v>#REF!</v>
      </c>
      <c r="J26" s="45">
        <v>1200</v>
      </c>
      <c r="K26" s="55">
        <v>1410</v>
      </c>
      <c r="L26" s="60">
        <f t="shared" si="0"/>
        <v>1.175</v>
      </c>
      <c r="M26" s="62">
        <f t="shared" si="1"/>
        <v>0.25</v>
      </c>
      <c r="N26" s="49">
        <f t="shared" si="2"/>
        <v>1</v>
      </c>
      <c r="O26" s="58" t="s">
        <v>73</v>
      </c>
      <c r="P26" s="45">
        <v>861316</v>
      </c>
      <c r="Q26" s="45">
        <v>482700</v>
      </c>
      <c r="R26" s="45">
        <v>0</v>
      </c>
      <c r="S26" s="46">
        <f t="shared" si="3"/>
        <v>0.56042149455019996</v>
      </c>
      <c r="T26" s="49" t="str">
        <f t="shared" si="4"/>
        <v xml:space="preserve"> -</v>
      </c>
    </row>
    <row r="27" spans="2:20" ht="45.75" thickBot="1" x14ac:dyDescent="0.25">
      <c r="B27" s="146"/>
      <c r="C27" s="146"/>
      <c r="D27" s="148"/>
      <c r="E27" s="86">
        <v>43101</v>
      </c>
      <c r="F27" s="86">
        <v>43465</v>
      </c>
      <c r="G27" s="12" t="s">
        <v>41</v>
      </c>
      <c r="H27" s="87">
        <v>3000</v>
      </c>
      <c r="I27" s="51" t="e">
        <f>+J27+(#REF!-#REF!)</f>
        <v>#REF!</v>
      </c>
      <c r="J27" s="87">
        <v>1000</v>
      </c>
      <c r="K27" s="88">
        <v>5850</v>
      </c>
      <c r="L27" s="89">
        <f t="shared" si="0"/>
        <v>5.85</v>
      </c>
      <c r="M27" s="90">
        <f t="shared" si="1"/>
        <v>0.25</v>
      </c>
      <c r="N27" s="91">
        <f t="shared" si="2"/>
        <v>1</v>
      </c>
      <c r="O27" s="92">
        <v>0</v>
      </c>
      <c r="P27" s="87">
        <v>250800</v>
      </c>
      <c r="Q27" s="87">
        <v>240000</v>
      </c>
      <c r="R27" s="87">
        <v>0</v>
      </c>
      <c r="S27" s="93">
        <f t="shared" si="3"/>
        <v>0.9569377990430622</v>
      </c>
      <c r="T27" s="91" t="str">
        <f t="shared" si="4"/>
        <v xml:space="preserve"> -</v>
      </c>
    </row>
    <row r="28" spans="2:20" ht="45" x14ac:dyDescent="0.2">
      <c r="B28" s="146"/>
      <c r="C28" s="146"/>
      <c r="D28" s="144" t="s">
        <v>59</v>
      </c>
      <c r="E28" s="47">
        <v>43101</v>
      </c>
      <c r="F28" s="47">
        <v>43465</v>
      </c>
      <c r="G28" s="11" t="s">
        <v>42</v>
      </c>
      <c r="H28" s="48">
        <v>12</v>
      </c>
      <c r="I28" s="83" t="e">
        <f>+J28+(#REF!-#REF!)</f>
        <v>#REF!</v>
      </c>
      <c r="J28" s="48">
        <v>3</v>
      </c>
      <c r="K28" s="54">
        <v>1</v>
      </c>
      <c r="L28" s="20">
        <f t="shared" si="0"/>
        <v>0.33333333333333331</v>
      </c>
      <c r="M28" s="22">
        <f t="shared" si="1"/>
        <v>0.25</v>
      </c>
      <c r="N28" s="23">
        <f t="shared" si="2"/>
        <v>0.33333333333333331</v>
      </c>
      <c r="O28" s="57" t="s">
        <v>74</v>
      </c>
      <c r="P28" s="48">
        <v>262992</v>
      </c>
      <c r="Q28" s="48">
        <v>71000</v>
      </c>
      <c r="R28" s="48">
        <v>0</v>
      </c>
      <c r="S28" s="24">
        <f t="shared" si="3"/>
        <v>0.26997018920727628</v>
      </c>
      <c r="T28" s="23" t="str">
        <f t="shared" si="4"/>
        <v xml:space="preserve"> -</v>
      </c>
    </row>
    <row r="29" spans="2:20" ht="30" x14ac:dyDescent="0.2">
      <c r="B29" s="146"/>
      <c r="C29" s="146"/>
      <c r="D29" s="142"/>
      <c r="E29" s="44">
        <v>43101</v>
      </c>
      <c r="F29" s="44">
        <v>43465</v>
      </c>
      <c r="G29" s="10" t="s">
        <v>43</v>
      </c>
      <c r="H29" s="45">
        <v>40</v>
      </c>
      <c r="I29" s="45" t="e">
        <f>+J29+(#REF!-#REF!)</f>
        <v>#REF!</v>
      </c>
      <c r="J29" s="45">
        <v>10</v>
      </c>
      <c r="K29" s="55">
        <v>3</v>
      </c>
      <c r="L29" s="60">
        <f t="shared" si="0"/>
        <v>0.3</v>
      </c>
      <c r="M29" s="62">
        <f t="shared" si="1"/>
        <v>0.25</v>
      </c>
      <c r="N29" s="49">
        <f t="shared" si="2"/>
        <v>0.3</v>
      </c>
      <c r="O29" s="58" t="s">
        <v>75</v>
      </c>
      <c r="P29" s="45">
        <v>65694</v>
      </c>
      <c r="Q29" s="45">
        <v>24397</v>
      </c>
      <c r="R29" s="45">
        <v>0</v>
      </c>
      <c r="S29" s="46">
        <f t="shared" si="3"/>
        <v>0.37137333698663499</v>
      </c>
      <c r="T29" s="49" t="str">
        <f t="shared" si="4"/>
        <v xml:space="preserve"> -</v>
      </c>
    </row>
    <row r="30" spans="2:20" ht="45.75" thickBot="1" x14ac:dyDescent="0.25">
      <c r="B30" s="146"/>
      <c r="C30" s="146"/>
      <c r="D30" s="143"/>
      <c r="E30" s="50">
        <v>43101</v>
      </c>
      <c r="F30" s="50">
        <v>43465</v>
      </c>
      <c r="G30" s="8" t="s">
        <v>44</v>
      </c>
      <c r="H30" s="51">
        <v>8</v>
      </c>
      <c r="I30" s="51" t="e">
        <f>+J30+(#REF!-#REF!)</f>
        <v>#REF!</v>
      </c>
      <c r="J30" s="51">
        <v>2</v>
      </c>
      <c r="K30" s="56">
        <v>0</v>
      </c>
      <c r="L30" s="61">
        <f t="shared" si="0"/>
        <v>0</v>
      </c>
      <c r="M30" s="63">
        <f t="shared" si="1"/>
        <v>0.25</v>
      </c>
      <c r="N30" s="53">
        <f t="shared" si="2"/>
        <v>0</v>
      </c>
      <c r="O30" s="59" t="s">
        <v>76</v>
      </c>
      <c r="P30" s="51">
        <v>98803</v>
      </c>
      <c r="Q30" s="51">
        <v>0</v>
      </c>
      <c r="R30" s="51">
        <v>0</v>
      </c>
      <c r="S30" s="52">
        <f t="shared" si="3"/>
        <v>0</v>
      </c>
      <c r="T30" s="53" t="str">
        <f t="shared" si="4"/>
        <v xml:space="preserve"> -</v>
      </c>
    </row>
    <row r="31" spans="2:20" ht="45.75" thickBot="1" x14ac:dyDescent="0.25">
      <c r="B31" s="146"/>
      <c r="C31" s="146"/>
      <c r="D31" s="113" t="s">
        <v>60</v>
      </c>
      <c r="E31" s="94">
        <v>43101</v>
      </c>
      <c r="F31" s="94">
        <v>43465</v>
      </c>
      <c r="G31" s="95" t="s">
        <v>45</v>
      </c>
      <c r="H31" s="96">
        <v>600</v>
      </c>
      <c r="I31" s="51" t="e">
        <f>+J31+(#REF!-#REF!)</f>
        <v>#REF!</v>
      </c>
      <c r="J31" s="96">
        <v>200</v>
      </c>
      <c r="K31" s="97">
        <v>186</v>
      </c>
      <c r="L31" s="98">
        <f t="shared" si="0"/>
        <v>0.93</v>
      </c>
      <c r="M31" s="99">
        <f t="shared" si="1"/>
        <v>0.25</v>
      </c>
      <c r="N31" s="100">
        <f t="shared" si="2"/>
        <v>0.93</v>
      </c>
      <c r="O31" s="101" t="s">
        <v>77</v>
      </c>
      <c r="P31" s="96">
        <v>0</v>
      </c>
      <c r="Q31" s="96">
        <v>0</v>
      </c>
      <c r="R31" s="96">
        <v>0</v>
      </c>
      <c r="S31" s="102" t="str">
        <f t="shared" si="3"/>
        <v xml:space="preserve"> -</v>
      </c>
      <c r="T31" s="100" t="str">
        <f t="shared" si="4"/>
        <v xml:space="preserve"> -</v>
      </c>
    </row>
    <row r="32" spans="2:20" ht="45.75" thickBot="1" x14ac:dyDescent="0.25">
      <c r="B32" s="146"/>
      <c r="C32" s="146"/>
      <c r="D32" s="114" t="s">
        <v>61</v>
      </c>
      <c r="E32" s="104">
        <v>43101</v>
      </c>
      <c r="F32" s="104">
        <v>43465</v>
      </c>
      <c r="G32" s="105" t="s">
        <v>46</v>
      </c>
      <c r="H32" s="106">
        <v>120</v>
      </c>
      <c r="I32" s="51" t="e">
        <f>+J32+(#REF!-#REF!)</f>
        <v>#REF!</v>
      </c>
      <c r="J32" s="106">
        <v>35</v>
      </c>
      <c r="K32" s="107">
        <v>11</v>
      </c>
      <c r="L32" s="108">
        <f t="shared" si="0"/>
        <v>0.31428571428571428</v>
      </c>
      <c r="M32" s="109">
        <f t="shared" si="1"/>
        <v>0.25</v>
      </c>
      <c r="N32" s="110">
        <f t="shared" si="2"/>
        <v>0.31428571428571428</v>
      </c>
      <c r="O32" s="111" t="s">
        <v>78</v>
      </c>
      <c r="P32" s="106">
        <v>2154665</v>
      </c>
      <c r="Q32" s="106">
        <v>1390407</v>
      </c>
      <c r="R32" s="106">
        <v>0</v>
      </c>
      <c r="S32" s="112">
        <f t="shared" si="3"/>
        <v>0.64530077761508164</v>
      </c>
      <c r="T32" s="110" t="str">
        <f t="shared" si="4"/>
        <v xml:space="preserve"> -</v>
      </c>
    </row>
    <row r="33" spans="2:20" ht="30" x14ac:dyDescent="0.2">
      <c r="B33" s="146"/>
      <c r="C33" s="146"/>
      <c r="D33" s="141" t="s">
        <v>62</v>
      </c>
      <c r="E33" s="82">
        <v>43101</v>
      </c>
      <c r="F33" s="82">
        <v>43465</v>
      </c>
      <c r="G33" s="14" t="s">
        <v>47</v>
      </c>
      <c r="H33" s="83">
        <v>80</v>
      </c>
      <c r="I33" s="83" t="e">
        <f>+J33+(#REF!-#REF!)</f>
        <v>#REF!</v>
      </c>
      <c r="J33" s="83">
        <v>20</v>
      </c>
      <c r="K33" s="84">
        <v>0</v>
      </c>
      <c r="L33" s="21">
        <f t="shared" si="0"/>
        <v>0</v>
      </c>
      <c r="M33" s="25">
        <f t="shared" si="1"/>
        <v>0.25</v>
      </c>
      <c r="N33" s="26">
        <f t="shared" si="2"/>
        <v>0</v>
      </c>
      <c r="O33" s="85" t="s">
        <v>79</v>
      </c>
      <c r="P33" s="83">
        <v>134587</v>
      </c>
      <c r="Q33" s="83">
        <v>0</v>
      </c>
      <c r="R33" s="83">
        <v>0</v>
      </c>
      <c r="S33" s="27">
        <f t="shared" si="3"/>
        <v>0</v>
      </c>
      <c r="T33" s="26" t="str">
        <f t="shared" si="4"/>
        <v xml:space="preserve"> -</v>
      </c>
    </row>
    <row r="34" spans="2:20" ht="45" x14ac:dyDescent="0.2">
      <c r="B34" s="146"/>
      <c r="C34" s="146"/>
      <c r="D34" s="142"/>
      <c r="E34" s="44">
        <v>43101</v>
      </c>
      <c r="F34" s="44">
        <v>43465</v>
      </c>
      <c r="G34" s="15" t="s">
        <v>48</v>
      </c>
      <c r="H34" s="45">
        <v>8</v>
      </c>
      <c r="I34" s="45" t="e">
        <f>+J34+(#REF!-#REF!)</f>
        <v>#REF!</v>
      </c>
      <c r="J34" s="45">
        <v>2</v>
      </c>
      <c r="K34" s="55">
        <v>0</v>
      </c>
      <c r="L34" s="60">
        <f t="shared" si="0"/>
        <v>0</v>
      </c>
      <c r="M34" s="62">
        <f t="shared" si="1"/>
        <v>0.25</v>
      </c>
      <c r="N34" s="49">
        <f t="shared" si="2"/>
        <v>0</v>
      </c>
      <c r="O34" s="58" t="s">
        <v>80</v>
      </c>
      <c r="P34" s="45">
        <v>26633</v>
      </c>
      <c r="Q34" s="45">
        <v>0</v>
      </c>
      <c r="R34" s="45">
        <v>0</v>
      </c>
      <c r="S34" s="46">
        <f t="shared" si="3"/>
        <v>0</v>
      </c>
      <c r="T34" s="49" t="str">
        <f t="shared" si="4"/>
        <v xml:space="preserve"> -</v>
      </c>
    </row>
    <row r="35" spans="2:20" ht="30.75" thickBot="1" x14ac:dyDescent="0.25">
      <c r="B35" s="147"/>
      <c r="C35" s="147"/>
      <c r="D35" s="143"/>
      <c r="E35" s="50">
        <v>43101</v>
      </c>
      <c r="F35" s="50">
        <v>43465</v>
      </c>
      <c r="G35" s="16" t="s">
        <v>49</v>
      </c>
      <c r="H35" s="51">
        <v>8</v>
      </c>
      <c r="I35" s="51" t="e">
        <f>+J35+(#REF!-#REF!)</f>
        <v>#REF!</v>
      </c>
      <c r="J35" s="51">
        <v>2</v>
      </c>
      <c r="K35" s="56">
        <v>0</v>
      </c>
      <c r="L35" s="61">
        <f t="shared" si="0"/>
        <v>0</v>
      </c>
      <c r="M35" s="63">
        <f t="shared" si="1"/>
        <v>0.25</v>
      </c>
      <c r="N35" s="53">
        <f t="shared" si="2"/>
        <v>0</v>
      </c>
      <c r="O35" s="59" t="s">
        <v>81</v>
      </c>
      <c r="P35" s="51">
        <v>39501</v>
      </c>
      <c r="Q35" s="51">
        <v>0</v>
      </c>
      <c r="R35" s="51">
        <v>0</v>
      </c>
      <c r="S35" s="52">
        <f t="shared" si="3"/>
        <v>0</v>
      </c>
      <c r="T35" s="53" t="str">
        <f t="shared" si="4"/>
        <v xml:space="preserve"> -</v>
      </c>
    </row>
    <row r="36" spans="2:20" ht="21" customHeight="1" thickBot="1" x14ac:dyDescent="0.25">
      <c r="M36" s="117">
        <f>+AVERAGE(M12:M14,M16:M21,M23:M35)</f>
        <v>0.25</v>
      </c>
      <c r="N36" s="31">
        <f>+AVERAGE(N12:N14,N16:N21,N23:N35)</f>
        <v>0.35344095633049116</v>
      </c>
      <c r="P36" s="28">
        <f>+SUM(P12:P14,P16:P21,P23:P35)</f>
        <v>5890011</v>
      </c>
      <c r="Q36" s="29">
        <f t="shared" ref="Q36:R36" si="5">+SUM(Q12:Q14,Q16:Q21,Q23:Q35)</f>
        <v>3654946</v>
      </c>
      <c r="R36" s="29">
        <f t="shared" si="5"/>
        <v>0</v>
      </c>
      <c r="S36" s="30">
        <f t="shared" si="3"/>
        <v>0.62053296674658165</v>
      </c>
      <c r="T36" s="31" t="str">
        <f t="shared" si="4"/>
        <v xml:space="preserve"> -</v>
      </c>
    </row>
  </sheetData>
  <mergeCells count="28">
    <mergeCell ref="B23:B35"/>
    <mergeCell ref="C23:C35"/>
    <mergeCell ref="D23:D24"/>
    <mergeCell ref="D25:D27"/>
    <mergeCell ref="D28:D30"/>
    <mergeCell ref="D33:D35"/>
    <mergeCell ref="M10:M11"/>
    <mergeCell ref="N10:N11"/>
    <mergeCell ref="B12:B21"/>
    <mergeCell ref="C12:C14"/>
    <mergeCell ref="C16:C21"/>
    <mergeCell ref="D16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MONICA</cp:lastModifiedBy>
  <cp:lastPrinted>2010-09-21T16:46:22Z</cp:lastPrinted>
  <dcterms:created xsi:type="dcterms:W3CDTF">2008-07-08T21:30:46Z</dcterms:created>
  <dcterms:modified xsi:type="dcterms:W3CDTF">2018-05-22T20:42:49Z</dcterms:modified>
</cp:coreProperties>
</file>