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mes Acción Septiembre 2020\"/>
    </mc:Choice>
  </mc:AlternateContent>
  <bookViews>
    <workbookView xWindow="0" yWindow="0" windowWidth="20490" windowHeight="7755"/>
  </bookViews>
  <sheets>
    <sheet name="2020" sheetId="7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7" l="1"/>
  <c r="M12" i="7"/>
  <c r="K13" i="7"/>
  <c r="M13" i="7"/>
  <c r="K14" i="7"/>
  <c r="M14" i="7"/>
  <c r="K15" i="7"/>
  <c r="M15" i="7"/>
  <c r="K16" i="7"/>
  <c r="M16" i="7"/>
  <c r="K17" i="7"/>
  <c r="M17" i="7"/>
  <c r="K18" i="7"/>
  <c r="M18" i="7"/>
  <c r="K20" i="7"/>
  <c r="M20" i="7"/>
  <c r="K21" i="7"/>
  <c r="M21" i="7"/>
  <c r="K22" i="7"/>
  <c r="M22" i="7"/>
  <c r="K24" i="7"/>
  <c r="M24" i="7"/>
  <c r="Q25" i="7"/>
  <c r="P25" i="7"/>
  <c r="O25" i="7"/>
  <c r="M25" i="7"/>
  <c r="L12" i="7"/>
  <c r="L13" i="7"/>
  <c r="L14" i="7"/>
  <c r="L15" i="7"/>
  <c r="L16" i="7"/>
  <c r="L17" i="7"/>
  <c r="L18" i="7"/>
  <c r="L20" i="7"/>
  <c r="L21" i="7"/>
  <c r="L22" i="7"/>
  <c r="L24" i="7"/>
  <c r="L25" i="7"/>
  <c r="S25" i="7"/>
  <c r="R25" i="7"/>
  <c r="R13" i="7"/>
  <c r="S13" i="7"/>
  <c r="R14" i="7"/>
  <c r="S14" i="7"/>
  <c r="R15" i="7"/>
  <c r="S15" i="7"/>
  <c r="R16" i="7"/>
  <c r="S16" i="7"/>
  <c r="R17" i="7"/>
  <c r="S17" i="7"/>
  <c r="R18" i="7"/>
  <c r="S18" i="7"/>
  <c r="R20" i="7"/>
  <c r="S20" i="7"/>
  <c r="R21" i="7"/>
  <c r="S21" i="7"/>
  <c r="R22" i="7"/>
  <c r="S22" i="7"/>
  <c r="R24" i="7"/>
  <c r="S24" i="7"/>
  <c r="S12" i="7"/>
  <c r="R12" i="7"/>
</calcChain>
</file>

<file path=xl/sharedStrings.xml><?xml version="1.0" encoding="utf-8"?>
<sst xmlns="http://schemas.openxmlformats.org/spreadsheetml/2006/main" count="48" uniqueCount="48">
  <si>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</si>
  <si>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</si>
  <si>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</si>
  <si>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</si>
  <si>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</si>
  <si>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</si>
  <si>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</si>
  <si>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</si>
  <si>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</si>
  <si>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</si>
  <si>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</si>
  <si>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</si>
  <si>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</si>
  <si>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</si>
  <si>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</si>
  <si>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</si>
  <si>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</si>
  <si>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</si>
  <si>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</si>
  <si>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</si>
  <si>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</si>
  <si>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</si>
  <si>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</si>
  <si>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</si>
  <si>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</si>
  <si>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</si>
  <si>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INSTITUTO MUNICIPAL DE EMPLEO Y FOMENTO EMPRESARIAL DE BUCARAMANGA (IMEBU)</t>
  </si>
  <si>
    <t>Número de empresas, emprendimientos y/o unidades productivas fortalecidas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</si>
  <si>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Porcentaje de avance en el desarrollo del modelo CDE virtual para que amplíen la cobertura en la ciudad.</t>
  </si>
  <si>
    <t xml:space="preserve">Número de emprendedores formados a través de un programa de formación teórica, empresarial y/o artesanal con enfoque diferencial para emprendimientos artísticos, culturales, creativos, negocios verdes, microempresarios y/o unidades productivas urbanas y rurales. </t>
  </si>
  <si>
    <t xml:space="preserve">Número de mipymes con planes estratégicos implementados orientados a innovar y/o incorporación tecnológica en áreas empresariales estratégicas con apoyo de Universidades y actores económicos clave. </t>
  </si>
  <si>
    <t>Número de empresas y/o emprendimientos intervenidos mediante apalancamiento financiero orientado a realizar inversión en innovación y/o tecnología  en la zona rural y urbana con enfoque diferencial.</t>
  </si>
  <si>
    <t>Número de créditos otorgados a emprendimientos y mipymes de orientados a capital de trabajo o destinos de inversión diferente a innovación y/o tecnología en zonas urbanas y rurales.</t>
  </si>
  <si>
    <t>Número de hojas de vida registradas para facilitar el proceso de inserción en el mercado laboral identificando habilidades, destrezas  y que competencias  para el trabajo.</t>
  </si>
  <si>
    <t>Número de jóvenes y adultos formados en competencias  personales y/o técnicas para el trabajo con el fin de facilitar su inserción en el mercado laboral.</t>
  </si>
  <si>
    <t>Número de empresas acompañadas en el fomento de una cultura del empleo y trabajo decente para capturar  vacantes que permitan realizar la intermediación laboral.</t>
  </si>
  <si>
    <t>Porcentaje de los programas de Instituto Municipal del Empleo mantenidos en funcionamiento.</t>
  </si>
  <si>
    <t>GOBIERNO FORTALECIDO PARA SER Y HACER</t>
  </si>
  <si>
    <t>ADMINISTRACIÓN PÚBLICA MODERNA E INNOVADORA</t>
  </si>
  <si>
    <t>5. BUCARAMANGA TERRITORIO LIBRE DE CORRUPCIÓN: INSTITUCIONES SÓLIDAS Y CONFIABLES</t>
  </si>
  <si>
    <t>EMPRENDIMIENTO E INNOVACIÓN</t>
  </si>
  <si>
    <t>CENTROS DE DESARROLLO EMPRESARIAL</t>
  </si>
  <si>
    <t>BANCA CIUDADANA</t>
  </si>
  <si>
    <t>EMPLEO Y EMPLEABILIDAD</t>
  </si>
  <si>
    <t>EMPLEABILIDAD, EMPLEO Y TRABAJO DECENTE</t>
  </si>
  <si>
    <t>EMPRENDIMIENTO, INNOVACIÓN, FORMALIZACIÓN Y DINAMIZACIÓN EMPRESARIAL</t>
  </si>
  <si>
    <t>3. BUCARAMANGA PRODUCTIVA Y COMPETITIVA: EMPRESAS INNOVADORAS, RESPONSABLES Y CONSCIENTES</t>
  </si>
  <si>
    <t>Número de programas de desarrollo empresariales y de empleabilidad implementados para las micro y pequeñas empresas (incluyendo unidades productivas).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</si>
</sst>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7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40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46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4" fontId="5" fillId="0" borderId="44" xfId="0" applyNumberFormat="1" applyFont="1" applyBorder="1" applyAlignment="1">
      <alignment horizontal="center" vertical="center"/>
    </xf>
    <xf numFmtId="0" fontId="7" fillId="0" borderId="44" xfId="0" applyFont="1" applyFill="1" applyBorder="1" applyAlignment="1">
      <alignment horizontal="justify" vertical="center" wrapText="1"/>
    </xf>
    <xf numFmtId="3" fontId="5" fillId="0" borderId="44" xfId="0" applyNumberFormat="1" applyFont="1" applyBorder="1" applyAlignment="1">
      <alignment horizontal="center" vertical="center"/>
    </xf>
    <xf numFmtId="9" fontId="5" fillId="0" borderId="44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164" fontId="5" fillId="2" borderId="39" xfId="0" applyNumberFormat="1" applyFont="1" applyFill="1" applyBorder="1" applyAlignment="1">
      <alignment horizontal="center" vertical="center"/>
    </xf>
    <xf numFmtId="0" fontId="5" fillId="2" borderId="39" xfId="0" applyFont="1" applyFill="1" applyBorder="1"/>
    <xf numFmtId="3" fontId="5" fillId="2" borderId="39" xfId="0" applyNumberFormat="1" applyFont="1" applyFill="1" applyBorder="1" applyAlignment="1">
      <alignment horizontal="center" vertical="center"/>
    </xf>
    <xf numFmtId="9" fontId="8" fillId="2" borderId="39" xfId="0" applyNumberFormat="1" applyFont="1" applyFill="1" applyBorder="1" applyAlignment="1">
      <alignment horizontal="center" vertical="center"/>
    </xf>
    <xf numFmtId="9" fontId="5" fillId="2" borderId="39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9" fontId="5" fillId="2" borderId="40" xfId="0" applyNumberFormat="1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164" fontId="5" fillId="3" borderId="39" xfId="0" applyNumberFormat="1" applyFont="1" applyFill="1" applyBorder="1" applyAlignment="1">
      <alignment horizontal="center" vertical="center"/>
    </xf>
    <xf numFmtId="0" fontId="5" fillId="3" borderId="39" xfId="0" applyFont="1" applyFill="1" applyBorder="1"/>
    <xf numFmtId="3" fontId="5" fillId="3" borderId="39" xfId="0" applyNumberFormat="1" applyFont="1" applyFill="1" applyBorder="1" applyAlignment="1">
      <alignment horizontal="center" vertical="center"/>
    </xf>
    <xf numFmtId="9" fontId="8" fillId="3" borderId="39" xfId="0" applyNumberFormat="1" applyFont="1" applyFill="1" applyBorder="1" applyAlignment="1">
      <alignment horizontal="center" vertical="center"/>
    </xf>
    <xf numFmtId="9" fontId="5" fillId="3" borderId="39" xfId="0" applyNumberFormat="1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9" fontId="5" fillId="3" borderId="40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46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9" fontId="5" fillId="0" borderId="56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9" fontId="8" fillId="0" borderId="52" xfId="0" applyNumberFormat="1" applyFont="1" applyBorder="1" applyAlignment="1">
      <alignment horizontal="center" vertical="center"/>
    </xf>
    <xf numFmtId="9" fontId="8" fillId="0" borderId="53" xfId="0" applyNumberFormat="1" applyFont="1" applyBorder="1" applyAlignment="1">
      <alignment horizontal="center" vertical="center"/>
    </xf>
    <xf numFmtId="9" fontId="8" fillId="0" borderId="54" xfId="0" applyNumberFormat="1" applyFont="1" applyBorder="1" applyAlignment="1">
      <alignment horizontal="center" vertical="center"/>
    </xf>
    <xf numFmtId="9" fontId="8" fillId="0" borderId="57" xfId="0" applyNumberFormat="1" applyFont="1" applyBorder="1" applyAlignment="1">
      <alignment horizontal="center" vertical="center"/>
    </xf>
    <xf numFmtId="9" fontId="8" fillId="0" borderId="49" xfId="0" applyNumberFormat="1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58" xfId="0" applyNumberFormat="1" applyFont="1" applyBorder="1" applyAlignment="1">
      <alignment horizontal="center" vertical="center"/>
    </xf>
    <xf numFmtId="9" fontId="6" fillId="4" borderId="38" xfId="0" applyNumberFormat="1" applyFont="1" applyFill="1" applyBorder="1" applyAlignment="1">
      <alignment horizontal="center" vertical="center"/>
    </xf>
    <xf numFmtId="9" fontId="6" fillId="4" borderId="45" xfId="0" applyNumberFormat="1" applyFont="1" applyFill="1" applyBorder="1" applyAlignment="1">
      <alignment horizontal="center" vertical="center"/>
    </xf>
    <xf numFmtId="0" fontId="5" fillId="0" borderId="33" xfId="0" quotePrefix="1" applyFont="1" applyFill="1" applyBorder="1"/>
    <xf numFmtId="3" fontId="6" fillId="4" borderId="42" xfId="0" applyNumberFormat="1" applyFont="1" applyFill="1" applyBorder="1" applyAlignment="1">
      <alignment horizontal="center" vertical="center"/>
    </xf>
    <xf numFmtId="3" fontId="6" fillId="4" borderId="44" xfId="0" applyNumberFormat="1" applyFont="1" applyFill="1" applyBorder="1" applyAlignment="1">
      <alignment horizontal="center" vertical="center"/>
    </xf>
    <xf numFmtId="9" fontId="6" fillId="4" borderId="44" xfId="0" applyNumberFormat="1" applyFont="1" applyFill="1" applyBorder="1" applyAlignment="1">
      <alignment horizontal="center" vertical="center"/>
    </xf>
    <xf numFmtId="9" fontId="5" fillId="0" borderId="50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</cellXfs>
  <cellStyles count="7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96" t="s">
        <v>16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2:20" ht="20.100000000000001" customHeight="1" x14ac:dyDescent="0.2">
      <c r="B3" s="96" t="s">
        <v>25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"/>
    </row>
    <row r="4" spans="2:20" ht="20.100000000000001" customHeight="1" x14ac:dyDescent="0.2">
      <c r="B4" s="96" t="s">
        <v>26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44104</v>
      </c>
      <c r="D8" s="97" t="s">
        <v>3</v>
      </c>
      <c r="E8" s="98"/>
      <c r="F8" s="98"/>
      <c r="G8" s="98"/>
      <c r="H8" s="98"/>
      <c r="I8" s="98"/>
      <c r="J8" s="99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100" t="s">
        <v>17</v>
      </c>
      <c r="C9" s="103" t="s">
        <v>18</v>
      </c>
      <c r="D9" s="105" t="s">
        <v>0</v>
      </c>
      <c r="E9" s="108" t="s">
        <v>4</v>
      </c>
      <c r="F9" s="108"/>
      <c r="G9" s="108" t="s">
        <v>5</v>
      </c>
      <c r="H9" s="108"/>
      <c r="I9" s="108"/>
      <c r="J9" s="110"/>
      <c r="K9" s="5"/>
      <c r="L9" s="105" t="s">
        <v>6</v>
      </c>
      <c r="M9" s="110"/>
      <c r="N9" s="120" t="s">
        <v>23</v>
      </c>
      <c r="O9" s="121"/>
      <c r="P9" s="121"/>
      <c r="Q9" s="121"/>
      <c r="R9" s="121"/>
      <c r="S9" s="122"/>
    </row>
    <row r="10" spans="2:20" ht="17.100000000000001" customHeight="1" x14ac:dyDescent="0.2">
      <c r="B10" s="101"/>
      <c r="C10" s="104"/>
      <c r="D10" s="106"/>
      <c r="E10" s="109"/>
      <c r="F10" s="109"/>
      <c r="G10" s="109" t="s">
        <v>7</v>
      </c>
      <c r="H10" s="113" t="s">
        <v>24</v>
      </c>
      <c r="I10" s="114" t="s">
        <v>1</v>
      </c>
      <c r="J10" s="111" t="s">
        <v>8</v>
      </c>
      <c r="K10" s="6"/>
      <c r="L10" s="116" t="s">
        <v>9</v>
      </c>
      <c r="M10" s="118" t="s">
        <v>10</v>
      </c>
      <c r="N10" s="123"/>
      <c r="O10" s="124"/>
      <c r="P10" s="124"/>
      <c r="Q10" s="124"/>
      <c r="R10" s="124"/>
      <c r="S10" s="125"/>
    </row>
    <row r="11" spans="2:20" ht="37.5" customHeight="1" thickBot="1" x14ac:dyDescent="0.25">
      <c r="B11" s="102"/>
      <c r="C11" s="104"/>
      <c r="D11" s="107"/>
      <c r="E11" s="18" t="s">
        <v>11</v>
      </c>
      <c r="F11" s="18" t="s">
        <v>12</v>
      </c>
      <c r="G11" s="113"/>
      <c r="H11" s="126"/>
      <c r="I11" s="115"/>
      <c r="J11" s="112"/>
      <c r="K11" s="19"/>
      <c r="L11" s="117"/>
      <c r="M11" s="119"/>
      <c r="N11" s="20" t="s">
        <v>22</v>
      </c>
      <c r="O11" s="21" t="s">
        <v>19</v>
      </c>
      <c r="P11" s="22" t="s">
        <v>20</v>
      </c>
      <c r="Q11" s="23" t="s">
        <v>21</v>
      </c>
      <c r="R11" s="23" t="s">
        <v>14</v>
      </c>
      <c r="S11" s="24" t="s">
        <v>15</v>
      </c>
    </row>
    <row r="12" spans="2:20" ht="165.75" thickBot="1" x14ac:dyDescent="0.25">
      <c r="B12" s="127" t="s">
        <v>46</v>
      </c>
      <c r="C12" s="138" t="s">
        <v>45</v>
      </c>
      <c r="D12" s="95" t="s">
        <v>40</v>
      </c>
      <c r="E12" s="28">
        <v>43831</v>
      </c>
      <c r="F12" s="28">
        <v>44196</v>
      </c>
      <c r="G12" s="14" t="s">
        <v>27</v>
      </c>
      <c r="H12" s="29">
        <v>5000</v>
      </c>
      <c r="I12" s="29">
        <v>100</v>
      </c>
      <c r="J12" s="68">
        <v>0</v>
      </c>
      <c r="K12" s="77">
        <f>+J12/I12</f>
        <v>0</v>
      </c>
      <c r="L12" s="83">
        <f>DAYS360(E12,$C$8)/DAYS360(E12,F12)</f>
        <v>0.74722222222222223</v>
      </c>
      <c r="M12" s="31">
        <f>IF(I12=0," -",IF(K12&gt;100%,100%,K12))</f>
        <v>0</v>
      </c>
      <c r="N12" s="73">
        <v>0</v>
      </c>
      <c r="O12" s="29">
        <v>250000</v>
      </c>
      <c r="P12" s="29">
        <v>0</v>
      </c>
      <c r="Q12" s="29">
        <v>0</v>
      </c>
      <c r="R12" s="30">
        <f>IF(O12=0," -",P12/O12)</f>
        <v>0</v>
      </c>
      <c r="S12" s="31" t="str">
        <f>IF(Q12=0," -",IF(P12=0,100%,Q12/P12))</f>
        <v xml:space="preserve"> -</v>
      </c>
    </row>
    <row r="13" spans="2:20" ht="75" x14ac:dyDescent="0.2">
      <c r="B13" s="128"/>
      <c r="C13" s="129"/>
      <c r="D13" s="135" t="s">
        <v>41</v>
      </c>
      <c r="E13" s="28">
        <v>43831</v>
      </c>
      <c r="F13" s="28">
        <v>44196</v>
      </c>
      <c r="G13" s="14" t="s">
        <v>47</v>
      </c>
      <c r="H13" s="29">
        <v>1</v>
      </c>
      <c r="I13" s="29">
        <v>1</v>
      </c>
      <c r="J13" s="68">
        <v>3</v>
      </c>
      <c r="K13" s="77">
        <f t="shared" ref="K13:K24" si="0">+J13/I13</f>
        <v>3</v>
      </c>
      <c r="L13" s="83">
        <f t="shared" ref="L13:L24" si="1">DAYS360(E13,$C$8)/DAYS360(E13,F13)</f>
        <v>0.74722222222222223</v>
      </c>
      <c r="M13" s="31">
        <f t="shared" ref="M13:M24" si="2">IF(I13=0," -",IF(K13&gt;100%,100%,K13))</f>
        <v>1</v>
      </c>
      <c r="N13" s="73">
        <v>0</v>
      </c>
      <c r="O13" s="29">
        <v>222449.39499999999</v>
      </c>
      <c r="P13" s="29">
        <v>207449.39499999999</v>
      </c>
      <c r="Q13" s="29">
        <v>169421.465</v>
      </c>
      <c r="R13" s="30">
        <f t="shared" ref="R13:R25" si="3">IF(O13=0," -",P13/O13)</f>
        <v>0.93256893326232693</v>
      </c>
      <c r="S13" s="31">
        <f t="shared" ref="S13:S25" si="4">IF(Q13=0," -",IF(P13=0,100%,Q13/P13))</f>
        <v>0.81668816146704115</v>
      </c>
    </row>
    <row r="14" spans="2:20" ht="45" x14ac:dyDescent="0.2">
      <c r="B14" s="128"/>
      <c r="C14" s="129"/>
      <c r="D14" s="136"/>
      <c r="E14" s="25">
        <v>43831</v>
      </c>
      <c r="F14" s="25">
        <v>44196</v>
      </c>
      <c r="G14" s="15" t="s">
        <v>28</v>
      </c>
      <c r="H14" s="27">
        <v>1</v>
      </c>
      <c r="I14" s="27">
        <v>0.1</v>
      </c>
      <c r="J14" s="93">
        <v>0</v>
      </c>
      <c r="K14" s="78">
        <f t="shared" si="0"/>
        <v>0</v>
      </c>
      <c r="L14" s="84">
        <f t="shared" si="1"/>
        <v>0.74722222222222223</v>
      </c>
      <c r="M14" s="32">
        <f t="shared" si="2"/>
        <v>0</v>
      </c>
      <c r="N14" s="74">
        <v>0</v>
      </c>
      <c r="O14" s="26">
        <v>250000</v>
      </c>
      <c r="P14" s="26">
        <v>0</v>
      </c>
      <c r="Q14" s="26">
        <v>0</v>
      </c>
      <c r="R14" s="27">
        <f t="shared" si="3"/>
        <v>0</v>
      </c>
      <c r="S14" s="32" t="str">
        <f t="shared" si="4"/>
        <v xml:space="preserve"> -</v>
      </c>
    </row>
    <row r="15" spans="2:20" ht="120" x14ac:dyDescent="0.2">
      <c r="B15" s="128"/>
      <c r="C15" s="129"/>
      <c r="D15" s="136"/>
      <c r="E15" s="25">
        <v>43831</v>
      </c>
      <c r="F15" s="25">
        <v>44196</v>
      </c>
      <c r="G15" s="15" t="s">
        <v>29</v>
      </c>
      <c r="H15" s="26">
        <v>7000</v>
      </c>
      <c r="I15" s="26">
        <v>800</v>
      </c>
      <c r="J15" s="69">
        <v>662</v>
      </c>
      <c r="K15" s="78">
        <f t="shared" si="0"/>
        <v>0.82750000000000001</v>
      </c>
      <c r="L15" s="84">
        <f t="shared" si="1"/>
        <v>0.74722222222222223</v>
      </c>
      <c r="M15" s="32">
        <f t="shared" si="2"/>
        <v>0.82750000000000001</v>
      </c>
      <c r="N15" s="74">
        <v>0</v>
      </c>
      <c r="O15" s="26">
        <v>305836.973</v>
      </c>
      <c r="P15" s="26">
        <v>108671.8655</v>
      </c>
      <c r="Q15" s="26">
        <v>0</v>
      </c>
      <c r="R15" s="27">
        <f t="shared" si="3"/>
        <v>0.35532612173741335</v>
      </c>
      <c r="S15" s="32" t="str">
        <f t="shared" si="4"/>
        <v xml:space="preserve"> -</v>
      </c>
    </row>
    <row r="16" spans="2:20" ht="90.75" thickBot="1" x14ac:dyDescent="0.25">
      <c r="B16" s="128"/>
      <c r="C16" s="129"/>
      <c r="D16" s="137"/>
      <c r="E16" s="33">
        <v>43831</v>
      </c>
      <c r="F16" s="33">
        <v>44196</v>
      </c>
      <c r="G16" s="16" t="s">
        <v>30</v>
      </c>
      <c r="H16" s="34">
        <v>4000</v>
      </c>
      <c r="I16" s="34">
        <v>300</v>
      </c>
      <c r="J16" s="70">
        <v>130</v>
      </c>
      <c r="K16" s="79">
        <f t="shared" si="0"/>
        <v>0.43333333333333335</v>
      </c>
      <c r="L16" s="85">
        <f t="shared" si="1"/>
        <v>0.74722222222222223</v>
      </c>
      <c r="M16" s="36">
        <f t="shared" si="2"/>
        <v>0.43333333333333335</v>
      </c>
      <c r="N16" s="75">
        <v>0</v>
      </c>
      <c r="O16" s="34">
        <v>305836.973</v>
      </c>
      <c r="P16" s="34">
        <v>108671.8655</v>
      </c>
      <c r="Q16" s="34">
        <v>0</v>
      </c>
      <c r="R16" s="35">
        <f t="shared" si="3"/>
        <v>0.35532612173741335</v>
      </c>
      <c r="S16" s="36" t="str">
        <f t="shared" si="4"/>
        <v xml:space="preserve"> -</v>
      </c>
    </row>
    <row r="17" spans="2:19" ht="90" x14ac:dyDescent="0.2">
      <c r="B17" s="128"/>
      <c r="C17" s="129"/>
      <c r="D17" s="134" t="s">
        <v>42</v>
      </c>
      <c r="E17" s="64">
        <v>43831</v>
      </c>
      <c r="F17" s="64">
        <v>44196</v>
      </c>
      <c r="G17" s="17" t="s">
        <v>31</v>
      </c>
      <c r="H17" s="65">
        <v>4000</v>
      </c>
      <c r="I17" s="65">
        <v>200</v>
      </c>
      <c r="J17" s="71">
        <v>0</v>
      </c>
      <c r="K17" s="80">
        <f t="shared" si="0"/>
        <v>0</v>
      </c>
      <c r="L17" s="86">
        <f t="shared" si="1"/>
        <v>0.74722222222222223</v>
      </c>
      <c r="M17" s="67">
        <f t="shared" si="2"/>
        <v>0</v>
      </c>
      <c r="N17" s="76">
        <v>0</v>
      </c>
      <c r="O17" s="65">
        <v>0</v>
      </c>
      <c r="P17" s="65">
        <v>0</v>
      </c>
      <c r="Q17" s="65">
        <v>0</v>
      </c>
      <c r="R17" s="66" t="str">
        <f t="shared" si="3"/>
        <v xml:space="preserve"> -</v>
      </c>
      <c r="S17" s="67" t="str">
        <f t="shared" si="4"/>
        <v xml:space="preserve"> -</v>
      </c>
    </row>
    <row r="18" spans="2:19" ht="90.75" thickBot="1" x14ac:dyDescent="0.25">
      <c r="B18" s="128"/>
      <c r="C18" s="139"/>
      <c r="D18" s="133"/>
      <c r="E18" s="63">
        <v>43831</v>
      </c>
      <c r="F18" s="63">
        <v>44196</v>
      </c>
      <c r="G18" s="16" t="s">
        <v>32</v>
      </c>
      <c r="H18" s="34">
        <v>6000</v>
      </c>
      <c r="I18" s="34">
        <v>1200</v>
      </c>
      <c r="J18" s="70">
        <v>1434</v>
      </c>
      <c r="K18" s="79">
        <f t="shared" si="0"/>
        <v>1.1950000000000001</v>
      </c>
      <c r="L18" s="85">
        <f t="shared" si="1"/>
        <v>0.74722222222222223</v>
      </c>
      <c r="M18" s="36">
        <f t="shared" si="2"/>
        <v>1</v>
      </c>
      <c r="N18" s="75">
        <v>0</v>
      </c>
      <c r="O18" s="34">
        <v>1529106.3977099999</v>
      </c>
      <c r="P18" s="34">
        <v>510500</v>
      </c>
      <c r="Q18" s="34">
        <v>8100000</v>
      </c>
      <c r="R18" s="35">
        <f t="shared" si="3"/>
        <v>0.33385512006524087</v>
      </c>
      <c r="S18" s="36">
        <f t="shared" si="4"/>
        <v>15.866797257590598</v>
      </c>
    </row>
    <row r="19" spans="2:19" ht="12.95" customHeight="1" thickBot="1" x14ac:dyDescent="0.25">
      <c r="B19" s="129"/>
      <c r="C19" s="45"/>
      <c r="D19" s="46"/>
      <c r="E19" s="47"/>
      <c r="F19" s="47"/>
      <c r="G19" s="48"/>
      <c r="H19" s="49"/>
      <c r="I19" s="49"/>
      <c r="J19" s="49"/>
      <c r="K19" s="50"/>
      <c r="L19" s="51"/>
      <c r="M19" s="51"/>
      <c r="N19" s="52"/>
      <c r="O19" s="49"/>
      <c r="P19" s="49"/>
      <c r="Q19" s="49"/>
      <c r="R19" s="51"/>
      <c r="S19" s="53"/>
    </row>
    <row r="20" spans="2:19" ht="75" x14ac:dyDescent="0.2">
      <c r="B20" s="128"/>
      <c r="C20" s="138" t="s">
        <v>44</v>
      </c>
      <c r="D20" s="131" t="s">
        <v>43</v>
      </c>
      <c r="E20" s="64">
        <v>43831</v>
      </c>
      <c r="F20" s="64">
        <v>44196</v>
      </c>
      <c r="G20" s="14" t="s">
        <v>33</v>
      </c>
      <c r="H20" s="29">
        <v>5000</v>
      </c>
      <c r="I20" s="29">
        <v>1000</v>
      </c>
      <c r="J20" s="68">
        <v>1358</v>
      </c>
      <c r="K20" s="77">
        <f t="shared" si="0"/>
        <v>1.3580000000000001</v>
      </c>
      <c r="L20" s="83">
        <f t="shared" si="1"/>
        <v>0.74722222222222223</v>
      </c>
      <c r="M20" s="31">
        <f t="shared" si="2"/>
        <v>1</v>
      </c>
      <c r="N20" s="73">
        <v>0</v>
      </c>
      <c r="O20" s="29">
        <v>91076.666666666672</v>
      </c>
      <c r="P20" s="29">
        <v>58466.666333333334</v>
      </c>
      <c r="Q20" s="29">
        <v>0</v>
      </c>
      <c r="R20" s="30">
        <f t="shared" si="3"/>
        <v>0.64195000182996009</v>
      </c>
      <c r="S20" s="31" t="str">
        <f t="shared" si="4"/>
        <v xml:space="preserve"> -</v>
      </c>
    </row>
    <row r="21" spans="2:19" ht="75" x14ac:dyDescent="0.2">
      <c r="B21" s="128"/>
      <c r="C21" s="129"/>
      <c r="D21" s="132"/>
      <c r="E21" s="25">
        <v>43831</v>
      </c>
      <c r="F21" s="25">
        <v>44196</v>
      </c>
      <c r="G21" s="15" t="s">
        <v>34</v>
      </c>
      <c r="H21" s="26">
        <v>3000</v>
      </c>
      <c r="I21" s="26">
        <v>600</v>
      </c>
      <c r="J21" s="69">
        <v>649</v>
      </c>
      <c r="K21" s="78">
        <f t="shared" si="0"/>
        <v>1.0816666666666668</v>
      </c>
      <c r="L21" s="84">
        <f t="shared" si="1"/>
        <v>0.74722222222222223</v>
      </c>
      <c r="M21" s="32">
        <f t="shared" si="2"/>
        <v>1</v>
      </c>
      <c r="N21" s="74">
        <v>0</v>
      </c>
      <c r="O21" s="26">
        <v>91076.666666666672</v>
      </c>
      <c r="P21" s="26">
        <v>58466.666333333334</v>
      </c>
      <c r="Q21" s="26">
        <v>0</v>
      </c>
      <c r="R21" s="27">
        <f t="shared" si="3"/>
        <v>0.64195000182996009</v>
      </c>
      <c r="S21" s="32" t="str">
        <f t="shared" si="4"/>
        <v xml:space="preserve"> -</v>
      </c>
    </row>
    <row r="22" spans="2:19" ht="75.75" thickBot="1" x14ac:dyDescent="0.25">
      <c r="B22" s="130"/>
      <c r="C22" s="139"/>
      <c r="D22" s="133"/>
      <c r="E22" s="63">
        <v>43831</v>
      </c>
      <c r="F22" s="63">
        <v>44196</v>
      </c>
      <c r="G22" s="16" t="s">
        <v>35</v>
      </c>
      <c r="H22" s="34">
        <v>1500</v>
      </c>
      <c r="I22" s="34">
        <v>330</v>
      </c>
      <c r="J22" s="70">
        <v>325</v>
      </c>
      <c r="K22" s="79">
        <f t="shared" si="0"/>
        <v>0.98484848484848486</v>
      </c>
      <c r="L22" s="85">
        <f t="shared" si="1"/>
        <v>0.74722222222222223</v>
      </c>
      <c r="M22" s="36">
        <f t="shared" si="2"/>
        <v>0.98484848484848486</v>
      </c>
      <c r="N22" s="75">
        <v>0</v>
      </c>
      <c r="O22" s="34">
        <v>91076.666666666672</v>
      </c>
      <c r="P22" s="34">
        <v>58466.666333333334</v>
      </c>
      <c r="Q22" s="34">
        <v>0</v>
      </c>
      <c r="R22" s="35">
        <f t="shared" si="3"/>
        <v>0.64195000182996009</v>
      </c>
      <c r="S22" s="36" t="str">
        <f t="shared" si="4"/>
        <v xml:space="preserve"> -</v>
      </c>
    </row>
    <row r="23" spans="2:19" ht="12.95" customHeight="1" thickBot="1" x14ac:dyDescent="0.25">
      <c r="B23" s="54"/>
      <c r="C23" s="55"/>
      <c r="D23" s="55"/>
      <c r="E23" s="56"/>
      <c r="F23" s="56"/>
      <c r="G23" s="57"/>
      <c r="H23" s="58"/>
      <c r="I23" s="58"/>
      <c r="J23" s="58"/>
      <c r="K23" s="59"/>
      <c r="L23" s="60"/>
      <c r="M23" s="60"/>
      <c r="N23" s="61"/>
      <c r="O23" s="58"/>
      <c r="P23" s="58"/>
      <c r="Q23" s="58"/>
      <c r="R23" s="60"/>
      <c r="S23" s="62"/>
    </row>
    <row r="24" spans="2:19" ht="92.1" customHeight="1" thickBot="1" x14ac:dyDescent="0.25">
      <c r="B24" s="42" t="s">
        <v>39</v>
      </c>
      <c r="C24" s="44" t="s">
        <v>38</v>
      </c>
      <c r="D24" s="43" t="s">
        <v>37</v>
      </c>
      <c r="E24" s="37">
        <v>43831</v>
      </c>
      <c r="F24" s="37">
        <v>44196</v>
      </c>
      <c r="G24" s="38" t="s">
        <v>36</v>
      </c>
      <c r="H24" s="40">
        <v>1</v>
      </c>
      <c r="I24" s="40">
        <v>1</v>
      </c>
      <c r="J24" s="94">
        <v>0.75</v>
      </c>
      <c r="K24" s="81">
        <f t="shared" si="0"/>
        <v>0.75</v>
      </c>
      <c r="L24" s="82">
        <f t="shared" si="1"/>
        <v>0.74722222222222223</v>
      </c>
      <c r="M24" s="41">
        <f t="shared" si="2"/>
        <v>0.75</v>
      </c>
      <c r="N24" s="72">
        <v>0</v>
      </c>
      <c r="O24" s="39">
        <v>2347639.2689999999</v>
      </c>
      <c r="P24" s="39">
        <v>1494960.9180000001</v>
      </c>
      <c r="Q24" s="39">
        <v>0</v>
      </c>
      <c r="R24" s="40">
        <f t="shared" si="3"/>
        <v>0.63679328325292217</v>
      </c>
      <c r="S24" s="41" t="str">
        <f t="shared" si="4"/>
        <v xml:space="preserve"> -</v>
      </c>
    </row>
    <row r="25" spans="2:19" ht="21" customHeight="1" thickBot="1" x14ac:dyDescent="0.25">
      <c r="E25" s="13"/>
      <c r="F25" s="13"/>
      <c r="H25" s="10"/>
      <c r="I25" s="10"/>
      <c r="J25" s="10"/>
      <c r="K25" s="11"/>
      <c r="L25" s="87">
        <f>+AVERAGE(L12:L18,L20:L22,L24)</f>
        <v>0.74722222222222212</v>
      </c>
      <c r="M25" s="88">
        <f>+AVERAGE(M12:M18,M20:M22,M24)</f>
        <v>0.63597107438016531</v>
      </c>
      <c r="N25" s="89"/>
      <c r="O25" s="90">
        <f>+SUM(O12:O18,O20:O22,O24)</f>
        <v>5484099.0077099996</v>
      </c>
      <c r="P25" s="91">
        <f>+SUM(P12:P18,P20:P22,P24)</f>
        <v>2605654.0430000001</v>
      </c>
      <c r="Q25" s="91">
        <f>+SUM(Q12:Q18,Q20:Q22,Q24)</f>
        <v>8269421.4649999999</v>
      </c>
      <c r="R25" s="92">
        <f t="shared" si="3"/>
        <v>0.47512892078293195</v>
      </c>
      <c r="S25" s="88">
        <f t="shared" si="4"/>
        <v>3.1736452071277519</v>
      </c>
    </row>
    <row r="26" spans="2:19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2:19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2:19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2:19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2:19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2:19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2:19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</sheetData>
  <mergeCells count="23">
    <mergeCell ref="H10:H11"/>
    <mergeCell ref="B12:B22"/>
    <mergeCell ref="D20:D22"/>
    <mergeCell ref="D17:D18"/>
    <mergeCell ref="D13:D16"/>
    <mergeCell ref="C12:C18"/>
    <mergeCell ref="C20:C22"/>
    <mergeCell ref="B3:S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2020-11-03T22:52:43Z</dcterms:modified>
</cp:coreProperties>
</file>