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4" i="10"/>
  <c r="N14" i="10"/>
  <c r="L15" i="10"/>
  <c r="N15" i="10"/>
  <c r="L17" i="10"/>
  <c r="N17" i="10"/>
  <c r="L19" i="10"/>
  <c r="N19" i="10"/>
  <c r="L20" i="10"/>
  <c r="N20" i="10"/>
  <c r="L21" i="10"/>
  <c r="N21" i="10"/>
  <c r="L22" i="10"/>
  <c r="N22" i="10"/>
  <c r="L23" i="10"/>
  <c r="N23" i="10"/>
  <c r="L24" i="10"/>
  <c r="N24" i="10"/>
  <c r="L25" i="10"/>
  <c r="N25" i="10"/>
  <c r="L26" i="10"/>
  <c r="N26" i="10"/>
  <c r="L27" i="10"/>
  <c r="N27" i="10"/>
  <c r="L28" i="10"/>
  <c r="N28" i="10"/>
  <c r="L29" i="10"/>
  <c r="N29" i="10"/>
  <c r="L30" i="10"/>
  <c r="N30" i="10"/>
  <c r="N31" i="10"/>
  <c r="L33" i="10"/>
  <c r="N33" i="10"/>
  <c r="L34" i="10"/>
  <c r="N34" i="10"/>
  <c r="L35" i="10"/>
  <c r="N35" i="10"/>
  <c r="L36" i="10"/>
  <c r="N36" i="10"/>
  <c r="L37" i="10"/>
  <c r="N37" i="10"/>
  <c r="L38" i="10"/>
  <c r="N38" i="10"/>
  <c r="L39" i="10"/>
  <c r="N39" i="10"/>
  <c r="L40" i="10"/>
  <c r="N40" i="10"/>
  <c r="L41" i="10"/>
  <c r="N41" i="10"/>
  <c r="L42" i="10"/>
  <c r="N42" i="10"/>
  <c r="L43" i="10"/>
  <c r="N43" i="10"/>
  <c r="L45" i="10"/>
  <c r="N45" i="10"/>
  <c r="L46" i="10"/>
  <c r="N46" i="10"/>
  <c r="L47" i="10"/>
  <c r="N47" i="10"/>
  <c r="L48" i="10"/>
  <c r="N48" i="10"/>
  <c r="L49" i="10"/>
  <c r="N49" i="10"/>
  <c r="L50" i="10"/>
  <c r="N50" i="10"/>
  <c r="L51" i="10"/>
  <c r="N51" i="10"/>
  <c r="L52" i="10"/>
  <c r="N52" i="10"/>
  <c r="L53" i="10"/>
  <c r="N53" i="10"/>
  <c r="L54" i="10"/>
  <c r="N54" i="10"/>
  <c r="L55" i="10"/>
  <c r="N55" i="10"/>
  <c r="L56" i="10"/>
  <c r="N56" i="10"/>
  <c r="L57" i="10"/>
  <c r="N57" i="10"/>
  <c r="L58" i="10"/>
  <c r="N58" i="10"/>
  <c r="N59" i="10"/>
  <c r="R59" i="10"/>
  <c r="Q59" i="10"/>
  <c r="P59" i="10"/>
  <c r="M12" i="10"/>
  <c r="M14" i="10"/>
  <c r="M15" i="10"/>
  <c r="M17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3" i="10"/>
  <c r="M34" i="10"/>
  <c r="M35" i="10"/>
  <c r="M36" i="10"/>
  <c r="M37" i="10"/>
  <c r="M38" i="10"/>
  <c r="M39" i="10"/>
  <c r="M40" i="10"/>
  <c r="M41" i="10"/>
  <c r="M42" i="10"/>
  <c r="M43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I40" i="10"/>
  <c r="I39" i="10"/>
  <c r="I52" i="10"/>
  <c r="I49" i="10"/>
  <c r="I48" i="10"/>
  <c r="I47" i="10"/>
  <c r="I43" i="10"/>
  <c r="I15" i="10"/>
  <c r="I12" i="10"/>
  <c r="I14" i="10"/>
  <c r="I17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3" i="10"/>
  <c r="I34" i="10"/>
  <c r="I35" i="10"/>
  <c r="I36" i="10"/>
  <c r="I37" i="10"/>
  <c r="I38" i="10"/>
  <c r="I41" i="10"/>
  <c r="I42" i="10"/>
  <c r="I45" i="10"/>
  <c r="I46" i="10"/>
  <c r="I50" i="10"/>
  <c r="I51" i="10"/>
  <c r="I53" i="10"/>
  <c r="I54" i="10"/>
  <c r="I55" i="10"/>
  <c r="I56" i="10"/>
  <c r="I57" i="10"/>
  <c r="I58" i="10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T33" i="10"/>
  <c r="S33" i="10"/>
  <c r="T31" i="10"/>
  <c r="S31" i="10"/>
  <c r="L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7" i="10"/>
  <c r="S17" i="10"/>
  <c r="T15" i="10"/>
  <c r="S15" i="10"/>
  <c r="T14" i="10"/>
  <c r="S14" i="10"/>
  <c r="T12" i="10"/>
  <c r="S12" i="10"/>
</calcChain>
</file>

<file path=xl/sharedStrings.xml><?xml version="1.0" encoding="utf-8"?>
<sst xmlns="http://schemas.openxmlformats.org/spreadsheetml/2006/main" count="122" uniqueCount="109">
  <si>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</si>
  <si>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</si>
  <si>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</si>
  <si>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</si>
  <si>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</si>
  <si>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</si>
  <si>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</si>
  <si>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</si>
  <si>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</si>
  <si>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</si>
  <si>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</si>
  <si>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</si>
  <si>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</si>
  <si>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</si>
  <si>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</si>
  <si>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</si>
  <si>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</si>
  <si>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</si>
  <si>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</si>
  <si>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</si>
  <si>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</si>
  <si>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</si>
  <si>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</si>
  <si>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</si>
  <si>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</si>
  <si>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</si>
  <si>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</si>
  <si>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</si>
  <si>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</si>
  <si>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</si>
  <si>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</si>
  <si>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</si>
  <si>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</si>
  <si>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</si>
  <si>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</si>
  <si>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</si>
  <si>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</si>
  <si>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</si>
  <si>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</si>
  <si>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ACCESO (ACCESIBILIDAD): "EDUCACIÓN PARA UNA CIUDAD INTELIGENTE Y SOLIDARIA"</t>
  </si>
  <si>
    <t>EDUCACIÓN: BUCARAMANGA EDUCADA, CULTA E INNOVADORA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</si>
  <si>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</si>
  <si>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</si>
  <si>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</si>
  <si>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</si>
  <si>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</si>
  <si>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</si>
  <si>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</si>
  <si>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</si>
  <si>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</si>
  <si>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</si>
  <si>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</si>
  <si>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</si>
  <si>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</si>
  <si>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</si>
  <si>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</si>
  <si>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</si>
  <si>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</si>
  <si>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</si>
  <si>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</si>
  <si>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</si>
  <si>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</si>
  <si>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</si>
  <si>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</si>
  <si>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</si>
  <si>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</si>
  <si>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</si>
  <si>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</si>
  <si>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</si>
  <si>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</si>
  <si>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</si>
  <si>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</si>
  <si>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</si>
  <si>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</si>
  <si>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</si>
  <si>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</si>
  <si>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</si>
  <si>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</si>
  <si>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</si>
  <si>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</si>
  <si>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</si>
  <si>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</si>
  <si>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</si>
  <si>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</si>
  <si>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</si>
  <si>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</si>
  <si>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</si>
  <si>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</si>
  <si>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</si>
  <si>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</si>
  <si>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</si>
  <si>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</si>
  <si>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</si>
  <si>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</si>
  <si>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proyectos elaborados por adolescentes y/o jóvenes estudiantes de los colegios oficiales, universidades y otros grupos poblacionales priorizados con acompañamiento.</t>
  </si>
  <si>
    <t>0542900401</t>
  </si>
  <si>
    <t xml:space="preserve"> -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</si>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</sst>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51" xfId="0" applyNumberFormat="1" applyFont="1" applyFill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558800</xdr:colOff>
      <xdr:row>1</xdr:row>
      <xdr:rowOff>76200</xdr:rowOff>
    </xdr:from>
    <xdr:to>
      <xdr:col>17</xdr:col>
      <xdr:colOff>876300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48500" y="266700"/>
          <a:ext cx="2413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0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0" ht="20.100000000000001" customHeight="1" x14ac:dyDescent="0.2">
      <c r="B3" s="150" t="s">
        <v>19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0" ht="20.100000000000001" customHeight="1" x14ac:dyDescent="0.2">
      <c r="B4" s="150" t="s">
        <v>27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14">
        <v>43555</v>
      </c>
      <c r="D8" s="151" t="s">
        <v>3</v>
      </c>
      <c r="E8" s="152"/>
      <c r="F8" s="152"/>
      <c r="G8" s="152"/>
      <c r="H8" s="152"/>
      <c r="I8" s="152"/>
      <c r="J8" s="152"/>
      <c r="K8" s="15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4" t="s">
        <v>17</v>
      </c>
      <c r="C9" s="157" t="s">
        <v>18</v>
      </c>
      <c r="D9" s="159" t="s">
        <v>0</v>
      </c>
      <c r="E9" s="162" t="s">
        <v>4</v>
      </c>
      <c r="F9" s="162"/>
      <c r="G9" s="162" t="s">
        <v>5</v>
      </c>
      <c r="H9" s="162"/>
      <c r="I9" s="162"/>
      <c r="J9" s="162"/>
      <c r="K9" s="164"/>
      <c r="L9" s="5"/>
      <c r="M9" s="159" t="s">
        <v>6</v>
      </c>
      <c r="N9" s="164"/>
      <c r="O9" s="175" t="s">
        <v>24</v>
      </c>
      <c r="P9" s="176"/>
      <c r="Q9" s="176"/>
      <c r="R9" s="176"/>
      <c r="S9" s="176"/>
      <c r="T9" s="177"/>
    </row>
    <row r="10" spans="2:20" ht="17.100000000000001" customHeight="1" x14ac:dyDescent="0.2">
      <c r="B10" s="155"/>
      <c r="C10" s="158"/>
      <c r="D10" s="160"/>
      <c r="E10" s="163"/>
      <c r="F10" s="163"/>
      <c r="G10" s="163" t="s">
        <v>7</v>
      </c>
      <c r="H10" s="167" t="s">
        <v>25</v>
      </c>
      <c r="I10" s="167" t="s">
        <v>26</v>
      </c>
      <c r="J10" s="169" t="s">
        <v>1</v>
      </c>
      <c r="K10" s="165" t="s">
        <v>8</v>
      </c>
      <c r="L10" s="6"/>
      <c r="M10" s="171" t="s">
        <v>9</v>
      </c>
      <c r="N10" s="173" t="s">
        <v>10</v>
      </c>
      <c r="O10" s="178"/>
      <c r="P10" s="179"/>
      <c r="Q10" s="179"/>
      <c r="R10" s="179"/>
      <c r="S10" s="179"/>
      <c r="T10" s="180"/>
    </row>
    <row r="11" spans="2:20" ht="37.5" customHeight="1" thickBot="1" x14ac:dyDescent="0.25">
      <c r="B11" s="156"/>
      <c r="C11" s="158"/>
      <c r="D11" s="161"/>
      <c r="E11" s="17" t="s">
        <v>11</v>
      </c>
      <c r="F11" s="17" t="s">
        <v>12</v>
      </c>
      <c r="G11" s="167"/>
      <c r="H11" s="168"/>
      <c r="I11" s="181"/>
      <c r="J11" s="170"/>
      <c r="K11" s="166"/>
      <c r="L11" s="18"/>
      <c r="M11" s="172"/>
      <c r="N11" s="174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8" t="s">
        <v>35</v>
      </c>
      <c r="E12" s="44">
        <v>43466</v>
      </c>
      <c r="F12" s="44">
        <v>43830</v>
      </c>
      <c r="G12" s="81" t="s">
        <v>28</v>
      </c>
      <c r="H12" s="45">
        <v>1</v>
      </c>
      <c r="I12" s="77">
        <f>+J12</f>
        <v>1</v>
      </c>
      <c r="J12" s="45">
        <v>1</v>
      </c>
      <c r="K12" s="79">
        <v>0</v>
      </c>
      <c r="L12" s="64">
        <f>+K12/J12</f>
        <v>0</v>
      </c>
      <c r="M12" s="80">
        <f>DAYS360(E12,$C$8)/DAYS360(E12,F12)</f>
        <v>0.25</v>
      </c>
      <c r="N12" s="47">
        <f>IF(J12=0," -",IF(L12&gt;100%,100%,L12))</f>
        <v>0</v>
      </c>
      <c r="O12" s="65" t="s">
        <v>95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3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142" t="s">
        <v>34</v>
      </c>
      <c r="C14" s="148" t="s">
        <v>33</v>
      </c>
      <c r="D14" s="78" t="s">
        <v>32</v>
      </c>
      <c r="E14" s="44">
        <v>43466</v>
      </c>
      <c r="F14" s="44">
        <v>43830</v>
      </c>
      <c r="G14" s="81" t="s">
        <v>29</v>
      </c>
      <c r="H14" s="45">
        <v>7</v>
      </c>
      <c r="I14" s="74" t="e">
        <f>+J14+(#REF!-#REF!)</f>
        <v>#REF!</v>
      </c>
      <c r="J14" s="45">
        <v>6</v>
      </c>
      <c r="K14" s="79">
        <v>0</v>
      </c>
      <c r="L14" s="123">
        <f t="shared" ref="L14:L58" si="0">+K14/J14</f>
        <v>0</v>
      </c>
      <c r="M14" s="80">
        <f t="shared" ref="M14:M58" si="1">DAYS360(E14,$C$8)/DAYS360(E14,F14)</f>
        <v>0.25</v>
      </c>
      <c r="N14" s="47">
        <f t="shared" ref="N14:N58" si="2">IF(J14=0," -",IF(L14&gt;100%,100%,L14))</f>
        <v>0</v>
      </c>
      <c r="O14" s="116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5.75" thickBot="1" x14ac:dyDescent="0.25">
      <c r="B15" s="144"/>
      <c r="C15" s="149"/>
      <c r="D15" s="78" t="s">
        <v>31</v>
      </c>
      <c r="E15" s="44">
        <v>43466</v>
      </c>
      <c r="F15" s="44">
        <v>43830</v>
      </c>
      <c r="G15" s="54" t="s">
        <v>30</v>
      </c>
      <c r="H15" s="45">
        <v>1</v>
      </c>
      <c r="I15" s="77">
        <f>+J15</f>
        <v>1</v>
      </c>
      <c r="J15" s="45">
        <v>1</v>
      </c>
      <c r="K15" s="79">
        <v>1</v>
      </c>
      <c r="L15" s="114">
        <f t="shared" si="0"/>
        <v>1</v>
      </c>
      <c r="M15" s="115">
        <f t="shared" si="1"/>
        <v>0.25</v>
      </c>
      <c r="N15" s="108">
        <f t="shared" si="2"/>
        <v>1</v>
      </c>
      <c r="O15" s="106" t="s">
        <v>96</v>
      </c>
      <c r="P15" s="74">
        <v>0</v>
      </c>
      <c r="Q15" s="74">
        <v>0</v>
      </c>
      <c r="R15" s="74">
        <v>0</v>
      </c>
      <c r="S15" s="107" t="str">
        <f t="shared" si="3"/>
        <v xml:space="preserve"> -</v>
      </c>
      <c r="T15" s="108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3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6" t="s">
        <v>41</v>
      </c>
      <c r="C17" s="63" t="s">
        <v>40</v>
      </c>
      <c r="D17" s="78" t="s">
        <v>39</v>
      </c>
      <c r="E17" s="44">
        <v>43466</v>
      </c>
      <c r="F17" s="44">
        <v>43830</v>
      </c>
      <c r="G17" s="54" t="s">
        <v>38</v>
      </c>
      <c r="H17" s="45">
        <v>10</v>
      </c>
      <c r="I17" s="77" t="e">
        <f>+J17+(#REF!-#REF!)</f>
        <v>#REF!</v>
      </c>
      <c r="J17" s="45">
        <v>7</v>
      </c>
      <c r="K17" s="79">
        <v>0</v>
      </c>
      <c r="L17" s="64">
        <f t="shared" si="0"/>
        <v>0</v>
      </c>
      <c r="M17" s="80">
        <f t="shared" si="1"/>
        <v>0.25</v>
      </c>
      <c r="N17" s="47">
        <f t="shared" si="2"/>
        <v>0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3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142" t="s">
        <v>93</v>
      </c>
      <c r="C19" s="145" t="s">
        <v>90</v>
      </c>
      <c r="D19" s="138" t="s">
        <v>79</v>
      </c>
      <c r="E19" s="48">
        <v>43466</v>
      </c>
      <c r="F19" s="48">
        <v>43830</v>
      </c>
      <c r="G19" s="9" t="s">
        <v>42</v>
      </c>
      <c r="H19" s="56">
        <v>1</v>
      </c>
      <c r="I19" s="110" t="e">
        <f>+J19+(#REF!-#REF!)</f>
        <v>#REF!</v>
      </c>
      <c r="J19" s="56">
        <v>0.35</v>
      </c>
      <c r="K19" s="88">
        <v>7.0000000000000007E-2</v>
      </c>
      <c r="L19" s="66">
        <f t="shared" si="0"/>
        <v>0.20000000000000004</v>
      </c>
      <c r="M19" s="82">
        <f t="shared" si="1"/>
        <v>0.25</v>
      </c>
      <c r="N19" s="15">
        <f t="shared" si="2"/>
        <v>0.20000000000000004</v>
      </c>
      <c r="O19" s="117" t="s">
        <v>98</v>
      </c>
      <c r="P19" s="49">
        <v>130526</v>
      </c>
      <c r="Q19" s="49">
        <v>110250</v>
      </c>
      <c r="R19" s="49">
        <v>0</v>
      </c>
      <c r="S19" s="16">
        <f t="shared" si="3"/>
        <v>0.84465930159508451</v>
      </c>
      <c r="T19" s="15" t="str">
        <f t="shared" si="4"/>
        <v xml:space="preserve"> -</v>
      </c>
    </row>
    <row r="20" spans="2:20" ht="90" x14ac:dyDescent="0.2">
      <c r="B20" s="143"/>
      <c r="C20" s="146"/>
      <c r="D20" s="139"/>
      <c r="E20" s="39">
        <v>43466</v>
      </c>
      <c r="F20" s="39">
        <v>43830</v>
      </c>
      <c r="G20" s="10" t="s">
        <v>43</v>
      </c>
      <c r="H20" s="43">
        <v>4</v>
      </c>
      <c r="I20" s="77" t="e">
        <f>+J20+(#REF!-#REF!)</f>
        <v>#REF!</v>
      </c>
      <c r="J20" s="43">
        <v>4</v>
      </c>
      <c r="K20" s="89">
        <v>0</v>
      </c>
      <c r="L20" s="71">
        <f t="shared" si="0"/>
        <v>0</v>
      </c>
      <c r="M20" s="84">
        <f t="shared" si="1"/>
        <v>0.25</v>
      </c>
      <c r="N20" s="55">
        <f t="shared" si="2"/>
        <v>0</v>
      </c>
      <c r="O20" s="118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75" x14ac:dyDescent="0.2">
      <c r="B21" s="143"/>
      <c r="C21" s="146"/>
      <c r="D21" s="139"/>
      <c r="E21" s="39">
        <v>43466</v>
      </c>
      <c r="F21" s="39">
        <v>43830</v>
      </c>
      <c r="G21" s="10" t="s">
        <v>44</v>
      </c>
      <c r="H21" s="43">
        <v>4</v>
      </c>
      <c r="I21" s="77" t="e">
        <f>+J21+(#REF!-#REF!)</f>
        <v>#REF!</v>
      </c>
      <c r="J21" s="43">
        <v>4</v>
      </c>
      <c r="K21" s="89">
        <v>0</v>
      </c>
      <c r="L21" s="71">
        <f t="shared" si="0"/>
        <v>0</v>
      </c>
      <c r="M21" s="84">
        <f t="shared" si="1"/>
        <v>0.25</v>
      </c>
      <c r="N21" s="55">
        <f t="shared" si="2"/>
        <v>0</v>
      </c>
      <c r="O21" s="118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 x14ac:dyDescent="0.2">
      <c r="B22" s="143"/>
      <c r="C22" s="146"/>
      <c r="D22" s="139"/>
      <c r="E22" s="39">
        <v>43466</v>
      </c>
      <c r="F22" s="39">
        <v>43830</v>
      </c>
      <c r="G22" s="8" t="s">
        <v>45</v>
      </c>
      <c r="H22" s="43">
        <v>171</v>
      </c>
      <c r="I22" s="77" t="e">
        <f>+J22+(#REF!-#REF!)</f>
        <v>#REF!</v>
      </c>
      <c r="J22" s="43">
        <v>51</v>
      </c>
      <c r="K22" s="89">
        <v>8</v>
      </c>
      <c r="L22" s="71">
        <f t="shared" si="0"/>
        <v>0.15686274509803921</v>
      </c>
      <c r="M22" s="84">
        <f t="shared" si="1"/>
        <v>0.25</v>
      </c>
      <c r="N22" s="55">
        <f t="shared" si="2"/>
        <v>0.15686274509803921</v>
      </c>
      <c r="O22" s="118" t="s">
        <v>97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143"/>
      <c r="C23" s="146"/>
      <c r="D23" s="140"/>
      <c r="E23" s="50">
        <v>43466</v>
      </c>
      <c r="F23" s="50">
        <v>43830</v>
      </c>
      <c r="G23" s="137" t="s">
        <v>94</v>
      </c>
      <c r="H23" s="57">
        <v>700</v>
      </c>
      <c r="I23" s="74" t="e">
        <f>+J23+(#REF!-#REF!)</f>
        <v>#REF!</v>
      </c>
      <c r="J23" s="57">
        <v>650</v>
      </c>
      <c r="K23" s="90">
        <v>8</v>
      </c>
      <c r="L23" s="104">
        <f t="shared" si="0"/>
        <v>1.2307692307692308E-2</v>
      </c>
      <c r="M23" s="105">
        <f t="shared" si="1"/>
        <v>0.25</v>
      </c>
      <c r="N23" s="98">
        <f t="shared" si="2"/>
        <v>1.2307692307692308E-2</v>
      </c>
      <c r="O23" s="119" t="s">
        <v>99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 x14ac:dyDescent="0.2">
      <c r="B24" s="143"/>
      <c r="C24" s="146"/>
      <c r="D24" s="138" t="s">
        <v>80</v>
      </c>
      <c r="E24" s="48">
        <v>43466</v>
      </c>
      <c r="F24" s="48">
        <v>43830</v>
      </c>
      <c r="G24" s="11" t="s">
        <v>46</v>
      </c>
      <c r="H24" s="91">
        <v>5</v>
      </c>
      <c r="I24" s="77" t="e">
        <f>+J24+(#REF!-#REF!)</f>
        <v>#REF!</v>
      </c>
      <c r="J24" s="91">
        <v>5</v>
      </c>
      <c r="K24" s="92">
        <v>0</v>
      </c>
      <c r="L24" s="120">
        <f t="shared" si="0"/>
        <v>0</v>
      </c>
      <c r="M24" s="82">
        <f t="shared" si="1"/>
        <v>0.25</v>
      </c>
      <c r="N24" s="15">
        <f t="shared" si="2"/>
        <v>0</v>
      </c>
      <c r="O24" s="109" t="s">
        <v>100</v>
      </c>
      <c r="P24" s="77">
        <v>0</v>
      </c>
      <c r="Q24" s="77">
        <v>0</v>
      </c>
      <c r="R24" s="77">
        <v>0</v>
      </c>
      <c r="S24" s="110" t="str">
        <f t="shared" si="3"/>
        <v xml:space="preserve"> -</v>
      </c>
      <c r="T24" s="111" t="str">
        <f t="shared" si="4"/>
        <v xml:space="preserve"> -</v>
      </c>
    </row>
    <row r="25" spans="2:20" ht="45" x14ac:dyDescent="0.2">
      <c r="B25" s="143"/>
      <c r="C25" s="146"/>
      <c r="D25" s="139"/>
      <c r="E25" s="39">
        <v>43466</v>
      </c>
      <c r="F25" s="39">
        <v>43830</v>
      </c>
      <c r="G25" s="8" t="s">
        <v>47</v>
      </c>
      <c r="H25" s="42">
        <v>1</v>
      </c>
      <c r="I25" s="110" t="e">
        <f>+J25+(#REF!-#REF!)</f>
        <v>#REF!</v>
      </c>
      <c r="J25" s="42">
        <v>1</v>
      </c>
      <c r="K25" s="93">
        <v>0</v>
      </c>
      <c r="L25" s="122">
        <f t="shared" si="0"/>
        <v>0</v>
      </c>
      <c r="M25" s="84">
        <f t="shared" si="1"/>
        <v>0.25</v>
      </c>
      <c r="N25" s="55">
        <f t="shared" si="2"/>
        <v>0</v>
      </c>
      <c r="O25" s="70" t="s">
        <v>100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60" x14ac:dyDescent="0.2">
      <c r="B26" s="143"/>
      <c r="C26" s="146"/>
      <c r="D26" s="139"/>
      <c r="E26" s="39">
        <v>43466</v>
      </c>
      <c r="F26" s="39">
        <v>43830</v>
      </c>
      <c r="G26" s="8" t="s">
        <v>48</v>
      </c>
      <c r="H26" s="43">
        <v>7</v>
      </c>
      <c r="I26" s="77" t="e">
        <f>+J26+(#REF!-#REF!)</f>
        <v>#REF!</v>
      </c>
      <c r="J26" s="43">
        <v>6</v>
      </c>
      <c r="K26" s="89">
        <v>1</v>
      </c>
      <c r="L26" s="122">
        <f t="shared" si="0"/>
        <v>0.16666666666666666</v>
      </c>
      <c r="M26" s="84">
        <f t="shared" si="1"/>
        <v>0.25</v>
      </c>
      <c r="N26" s="55">
        <f t="shared" si="2"/>
        <v>0.16666666666666666</v>
      </c>
      <c r="O26" s="70" t="s">
        <v>101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5" x14ac:dyDescent="0.2">
      <c r="B27" s="143"/>
      <c r="C27" s="146"/>
      <c r="D27" s="139"/>
      <c r="E27" s="39">
        <v>43466</v>
      </c>
      <c r="F27" s="39">
        <v>43830</v>
      </c>
      <c r="G27" s="10" t="s">
        <v>49</v>
      </c>
      <c r="H27" s="42">
        <v>1</v>
      </c>
      <c r="I27" s="110" t="e">
        <f>+J27+(#REF!-#REF!)</f>
        <v>#REF!</v>
      </c>
      <c r="J27" s="42">
        <v>0.8</v>
      </c>
      <c r="K27" s="93">
        <v>0.3</v>
      </c>
      <c r="L27" s="122">
        <f t="shared" si="0"/>
        <v>0.37499999999999994</v>
      </c>
      <c r="M27" s="84">
        <f t="shared" si="1"/>
        <v>0.25</v>
      </c>
      <c r="N27" s="55">
        <f t="shared" si="2"/>
        <v>0.37499999999999994</v>
      </c>
      <c r="O27" s="70" t="s">
        <v>102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60.75" thickBot="1" x14ac:dyDescent="0.25">
      <c r="B28" s="143"/>
      <c r="C28" s="146"/>
      <c r="D28" s="140"/>
      <c r="E28" s="50">
        <v>43466</v>
      </c>
      <c r="F28" s="50">
        <v>43830</v>
      </c>
      <c r="G28" s="12" t="s">
        <v>50</v>
      </c>
      <c r="H28" s="58">
        <v>1</v>
      </c>
      <c r="I28" s="107" t="e">
        <f>+J28+(#REF!-#REF!)</f>
        <v>#REF!</v>
      </c>
      <c r="J28" s="58">
        <v>0.8</v>
      </c>
      <c r="K28" s="94">
        <v>0.3</v>
      </c>
      <c r="L28" s="121">
        <f t="shared" si="0"/>
        <v>0.37499999999999994</v>
      </c>
      <c r="M28" s="83">
        <f t="shared" si="1"/>
        <v>0.25</v>
      </c>
      <c r="N28" s="53">
        <f t="shared" si="2"/>
        <v>0.37499999999999994</v>
      </c>
      <c r="O28" s="96" t="s">
        <v>102</v>
      </c>
      <c r="P28" s="73">
        <v>0</v>
      </c>
      <c r="Q28" s="73">
        <v>0</v>
      </c>
      <c r="R28" s="73">
        <v>0</v>
      </c>
      <c r="S28" s="97" t="str">
        <f t="shared" si="3"/>
        <v xml:space="preserve"> -</v>
      </c>
      <c r="T28" s="98" t="str">
        <f t="shared" si="4"/>
        <v xml:space="preserve"> -</v>
      </c>
    </row>
    <row r="29" spans="2:20" ht="45" x14ac:dyDescent="0.2">
      <c r="B29" s="143"/>
      <c r="C29" s="146"/>
      <c r="D29" s="138" t="s">
        <v>81</v>
      </c>
      <c r="E29" s="48">
        <v>43466</v>
      </c>
      <c r="F29" s="48">
        <v>43830</v>
      </c>
      <c r="G29" s="9" t="s">
        <v>51</v>
      </c>
      <c r="H29" s="56">
        <v>1</v>
      </c>
      <c r="I29" s="110" t="e">
        <f>+J29+(#REF!-#REF!)</f>
        <v>#REF!</v>
      </c>
      <c r="J29" s="56">
        <v>0.5</v>
      </c>
      <c r="K29" s="88">
        <v>0</v>
      </c>
      <c r="L29" s="120">
        <f t="shared" si="0"/>
        <v>0</v>
      </c>
      <c r="M29" s="82">
        <f t="shared" si="1"/>
        <v>0.25</v>
      </c>
      <c r="N29" s="15">
        <f t="shared" si="2"/>
        <v>0</v>
      </c>
      <c r="O29" s="117" t="s">
        <v>103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75" x14ac:dyDescent="0.2">
      <c r="B30" s="143"/>
      <c r="C30" s="146"/>
      <c r="D30" s="139"/>
      <c r="E30" s="39">
        <v>43466</v>
      </c>
      <c r="F30" s="39">
        <v>43830</v>
      </c>
      <c r="G30" s="8" t="s">
        <v>52</v>
      </c>
      <c r="H30" s="43">
        <v>15</v>
      </c>
      <c r="I30" s="77" t="e">
        <f>+J30+(#REF!-#REF!)</f>
        <v>#REF!</v>
      </c>
      <c r="J30" s="43">
        <v>15</v>
      </c>
      <c r="K30" s="89">
        <v>0</v>
      </c>
      <c r="L30" s="122">
        <f t="shared" si="0"/>
        <v>0</v>
      </c>
      <c r="M30" s="84">
        <f t="shared" si="1"/>
        <v>0.25</v>
      </c>
      <c r="N30" s="55">
        <f t="shared" si="2"/>
        <v>0</v>
      </c>
      <c r="O30" s="118" t="s">
        <v>103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75.75" thickBot="1" x14ac:dyDescent="0.25">
      <c r="B31" s="143"/>
      <c r="C31" s="147"/>
      <c r="D31" s="140"/>
      <c r="E31" s="50">
        <v>43466</v>
      </c>
      <c r="F31" s="50">
        <v>43830</v>
      </c>
      <c r="G31" s="13" t="s">
        <v>53</v>
      </c>
      <c r="H31" s="57">
        <v>1</v>
      </c>
      <c r="I31" s="77" t="e">
        <f>+J31+(#REF!-#REF!)</f>
        <v>#REF!</v>
      </c>
      <c r="J31" s="57">
        <v>0</v>
      </c>
      <c r="K31" s="90">
        <v>0</v>
      </c>
      <c r="L31" s="121" t="e">
        <f t="shared" si="0"/>
        <v>#DIV/0!</v>
      </c>
      <c r="M31" s="83">
        <f t="shared" si="1"/>
        <v>0.25</v>
      </c>
      <c r="N31" s="53" t="str">
        <f t="shared" si="2"/>
        <v xml:space="preserve"> -</v>
      </c>
      <c r="O31" s="119" t="s">
        <v>97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2.95" customHeight="1" thickBot="1" x14ac:dyDescent="0.25">
      <c r="B32" s="143"/>
      <c r="C32" s="32"/>
      <c r="D32" s="33"/>
      <c r="E32" s="34"/>
      <c r="F32" s="34"/>
      <c r="G32" s="35"/>
      <c r="H32" s="36"/>
      <c r="I32" s="134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143"/>
      <c r="C33" s="145" t="s">
        <v>91</v>
      </c>
      <c r="D33" s="78" t="s">
        <v>82</v>
      </c>
      <c r="E33" s="44">
        <v>43466</v>
      </c>
      <c r="F33" s="44">
        <v>43830</v>
      </c>
      <c r="G33" s="54" t="s">
        <v>54</v>
      </c>
      <c r="H33" s="45">
        <v>1000</v>
      </c>
      <c r="I33" s="74" t="e">
        <f>+J33+(#REF!-#REF!)</f>
        <v>#REF!</v>
      </c>
      <c r="J33" s="45">
        <v>600</v>
      </c>
      <c r="K33" s="79">
        <v>52</v>
      </c>
      <c r="L33" s="102">
        <f t="shared" si="0"/>
        <v>8.666666666666667E-2</v>
      </c>
      <c r="M33" s="103">
        <f t="shared" si="1"/>
        <v>0.25</v>
      </c>
      <c r="N33" s="101">
        <f t="shared" si="2"/>
        <v>8.666666666666667E-2</v>
      </c>
      <c r="O33" s="99" t="s">
        <v>104</v>
      </c>
      <c r="P33" s="72">
        <v>1532800</v>
      </c>
      <c r="Q33" s="72">
        <v>287220</v>
      </c>
      <c r="R33" s="72">
        <v>0</v>
      </c>
      <c r="S33" s="100">
        <f t="shared" si="3"/>
        <v>0.18738256784968685</v>
      </c>
      <c r="T33" s="101" t="str">
        <f t="shared" si="4"/>
        <v xml:space="preserve"> -</v>
      </c>
    </row>
    <row r="34" spans="2:20" ht="45" x14ac:dyDescent="0.2">
      <c r="B34" s="143"/>
      <c r="C34" s="146"/>
      <c r="D34" s="138" t="s">
        <v>83</v>
      </c>
      <c r="E34" s="48">
        <v>43466</v>
      </c>
      <c r="F34" s="48">
        <v>43830</v>
      </c>
      <c r="G34" s="9" t="s">
        <v>55</v>
      </c>
      <c r="H34" s="49">
        <v>10</v>
      </c>
      <c r="I34" s="77" t="e">
        <f>+J34+(#REF!-#REF!)</f>
        <v>#REF!</v>
      </c>
      <c r="J34" s="49">
        <v>5</v>
      </c>
      <c r="K34" s="85">
        <v>5</v>
      </c>
      <c r="L34" s="120">
        <f t="shared" si="0"/>
        <v>1</v>
      </c>
      <c r="M34" s="82">
        <f t="shared" si="1"/>
        <v>0.25</v>
      </c>
      <c r="N34" s="15">
        <f t="shared" si="2"/>
        <v>1</v>
      </c>
      <c r="O34" s="117" t="s">
        <v>105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0.75" thickBot="1" x14ac:dyDescent="0.25">
      <c r="B35" s="143"/>
      <c r="C35" s="146"/>
      <c r="D35" s="140"/>
      <c r="E35" s="50">
        <v>43466</v>
      </c>
      <c r="F35" s="50">
        <v>43830</v>
      </c>
      <c r="G35" s="12" t="s">
        <v>56</v>
      </c>
      <c r="H35" s="51">
        <v>250</v>
      </c>
      <c r="I35" s="74" t="e">
        <f>+J35+(#REF!-#REF!)</f>
        <v>#REF!</v>
      </c>
      <c r="J35" s="51">
        <v>100</v>
      </c>
      <c r="K35" s="87">
        <v>33</v>
      </c>
      <c r="L35" s="126">
        <f t="shared" si="0"/>
        <v>0.33</v>
      </c>
      <c r="M35" s="105">
        <f t="shared" si="1"/>
        <v>0.25</v>
      </c>
      <c r="N35" s="98">
        <f t="shared" si="2"/>
        <v>0.33</v>
      </c>
      <c r="O35" s="127" t="s">
        <v>105</v>
      </c>
      <c r="P35" s="73">
        <v>0</v>
      </c>
      <c r="Q35" s="73">
        <v>0</v>
      </c>
      <c r="R35" s="73">
        <v>0</v>
      </c>
      <c r="S35" s="97" t="str">
        <f t="shared" si="3"/>
        <v xml:space="preserve"> -</v>
      </c>
      <c r="T35" s="98" t="str">
        <f t="shared" si="4"/>
        <v xml:space="preserve"> -</v>
      </c>
    </row>
    <row r="36" spans="2:20" ht="45.75" thickBot="1" x14ac:dyDescent="0.25">
      <c r="B36" s="143"/>
      <c r="C36" s="146"/>
      <c r="D36" s="78" t="s">
        <v>84</v>
      </c>
      <c r="E36" s="44">
        <v>43466</v>
      </c>
      <c r="F36" s="44">
        <v>43830</v>
      </c>
      <c r="G36" s="54" t="s">
        <v>57</v>
      </c>
      <c r="H36" s="45">
        <v>6202</v>
      </c>
      <c r="I36" s="74" t="e">
        <f>+J36+(#REF!-#REF!)</f>
        <v>#REF!</v>
      </c>
      <c r="J36" s="45">
        <v>1800</v>
      </c>
      <c r="K36" s="125">
        <v>392</v>
      </c>
      <c r="L36" s="123">
        <f t="shared" si="0"/>
        <v>0.21777777777777776</v>
      </c>
      <c r="M36" s="80">
        <f t="shared" si="1"/>
        <v>0.25</v>
      </c>
      <c r="N36" s="47">
        <f t="shared" si="2"/>
        <v>0.21777777777777776</v>
      </c>
      <c r="O36" s="65" t="s">
        <v>96</v>
      </c>
      <c r="P36" s="45">
        <v>0</v>
      </c>
      <c r="Q36" s="45">
        <v>0</v>
      </c>
      <c r="R36" s="45">
        <v>0</v>
      </c>
      <c r="S36" s="46" t="str">
        <f t="shared" si="3"/>
        <v xml:space="preserve"> -</v>
      </c>
      <c r="T36" s="47" t="str">
        <f t="shared" si="4"/>
        <v xml:space="preserve"> -</v>
      </c>
    </row>
    <row r="37" spans="2:20" ht="30" x14ac:dyDescent="0.2">
      <c r="B37" s="143"/>
      <c r="C37" s="146"/>
      <c r="D37" s="138" t="s">
        <v>85</v>
      </c>
      <c r="E37" s="48">
        <v>43466</v>
      </c>
      <c r="F37" s="48">
        <v>43830</v>
      </c>
      <c r="G37" s="9" t="s">
        <v>58</v>
      </c>
      <c r="H37" s="49">
        <v>50</v>
      </c>
      <c r="I37" s="77" t="e">
        <f>+J37+(#REF!-#REF!)</f>
        <v>#REF!</v>
      </c>
      <c r="J37" s="49">
        <v>38</v>
      </c>
      <c r="K37" s="85">
        <v>0</v>
      </c>
      <c r="L37" s="112">
        <f t="shared" si="0"/>
        <v>0</v>
      </c>
      <c r="M37" s="113">
        <f t="shared" si="1"/>
        <v>0.25</v>
      </c>
      <c r="N37" s="111">
        <f t="shared" si="2"/>
        <v>0</v>
      </c>
      <c r="O37" s="109">
        <v>0</v>
      </c>
      <c r="P37" s="77">
        <v>0</v>
      </c>
      <c r="Q37" s="77">
        <v>0</v>
      </c>
      <c r="R37" s="77">
        <v>0</v>
      </c>
      <c r="S37" s="110" t="str">
        <f t="shared" si="3"/>
        <v xml:space="preserve"> -</v>
      </c>
      <c r="T37" s="111" t="str">
        <f t="shared" si="4"/>
        <v xml:space="preserve"> -</v>
      </c>
    </row>
    <row r="38" spans="2:20" ht="90" x14ac:dyDescent="0.2">
      <c r="B38" s="143"/>
      <c r="C38" s="146"/>
      <c r="D38" s="139"/>
      <c r="E38" s="39">
        <v>43466</v>
      </c>
      <c r="F38" s="39">
        <v>43830</v>
      </c>
      <c r="G38" s="10" t="s">
        <v>59</v>
      </c>
      <c r="H38" s="42">
        <v>1</v>
      </c>
      <c r="I38" s="110" t="e">
        <f>+J38+(#REF!-#REF!)</f>
        <v>#REF!</v>
      </c>
      <c r="J38" s="42">
        <v>0.4</v>
      </c>
      <c r="K38" s="93">
        <v>0</v>
      </c>
      <c r="L38" s="71">
        <f t="shared" si="0"/>
        <v>0</v>
      </c>
      <c r="M38" s="84">
        <f t="shared" si="1"/>
        <v>0.25</v>
      </c>
      <c r="N38" s="55">
        <f t="shared" si="2"/>
        <v>0</v>
      </c>
      <c r="O38" s="70">
        <v>0</v>
      </c>
      <c r="P38" s="40">
        <v>0</v>
      </c>
      <c r="Q38" s="40">
        <v>0</v>
      </c>
      <c r="R38" s="40">
        <v>0</v>
      </c>
      <c r="S38" s="41" t="str">
        <f t="shared" si="3"/>
        <v xml:space="preserve"> -</v>
      </c>
      <c r="T38" s="55" t="str">
        <f t="shared" si="4"/>
        <v xml:space="preserve"> -</v>
      </c>
    </row>
    <row r="39" spans="2:20" ht="75" x14ac:dyDescent="0.2">
      <c r="B39" s="143"/>
      <c r="C39" s="146"/>
      <c r="D39" s="139"/>
      <c r="E39" s="39">
        <v>43466</v>
      </c>
      <c r="F39" s="39">
        <v>43830</v>
      </c>
      <c r="G39" s="10" t="s">
        <v>60</v>
      </c>
      <c r="H39" s="40">
        <v>1</v>
      </c>
      <c r="I39" s="77">
        <f>+J39</f>
        <v>1</v>
      </c>
      <c r="J39" s="40">
        <v>1</v>
      </c>
      <c r="K39" s="86">
        <v>1</v>
      </c>
      <c r="L39" s="71">
        <f t="shared" si="0"/>
        <v>1</v>
      </c>
      <c r="M39" s="84">
        <f t="shared" si="1"/>
        <v>0.25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 x14ac:dyDescent="0.2">
      <c r="B40" s="143"/>
      <c r="C40" s="146"/>
      <c r="D40" s="139"/>
      <c r="E40" s="39">
        <v>43466</v>
      </c>
      <c r="F40" s="39">
        <v>43830</v>
      </c>
      <c r="G40" s="10" t="s">
        <v>61</v>
      </c>
      <c r="H40" s="40">
        <v>1</v>
      </c>
      <c r="I40" s="77">
        <f>+J40</f>
        <v>1</v>
      </c>
      <c r="J40" s="40">
        <v>1</v>
      </c>
      <c r="K40" s="86">
        <v>0</v>
      </c>
      <c r="L40" s="71">
        <f t="shared" si="0"/>
        <v>0</v>
      </c>
      <c r="M40" s="84">
        <f t="shared" si="1"/>
        <v>0.25</v>
      </c>
      <c r="N40" s="55">
        <f t="shared" si="2"/>
        <v>0</v>
      </c>
      <c r="O40" s="70" t="s">
        <v>97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143"/>
      <c r="C41" s="146"/>
      <c r="D41" s="139"/>
      <c r="E41" s="39">
        <v>43466</v>
      </c>
      <c r="F41" s="39">
        <v>43830</v>
      </c>
      <c r="G41" s="8" t="s">
        <v>62</v>
      </c>
      <c r="H41" s="40">
        <v>20</v>
      </c>
      <c r="I41" s="77" t="e">
        <f>+J41+(#REF!-#REF!)</f>
        <v>#REF!</v>
      </c>
      <c r="J41" s="40">
        <v>20</v>
      </c>
      <c r="K41" s="86">
        <v>0</v>
      </c>
      <c r="L41" s="71">
        <f t="shared" si="0"/>
        <v>0</v>
      </c>
      <c r="M41" s="84">
        <f t="shared" si="1"/>
        <v>0.25</v>
      </c>
      <c r="N41" s="55">
        <f t="shared" si="2"/>
        <v>0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5.75" thickBot="1" x14ac:dyDescent="0.25">
      <c r="B42" s="143"/>
      <c r="C42" s="146"/>
      <c r="D42" s="140"/>
      <c r="E42" s="50">
        <v>43466</v>
      </c>
      <c r="F42" s="50">
        <v>43830</v>
      </c>
      <c r="G42" s="13" t="s">
        <v>63</v>
      </c>
      <c r="H42" s="51">
        <v>500</v>
      </c>
      <c r="I42" s="74" t="e">
        <f>+J42+(#REF!-#REF!)</f>
        <v>#REF!</v>
      </c>
      <c r="J42" s="51">
        <v>350</v>
      </c>
      <c r="K42" s="87">
        <v>0</v>
      </c>
      <c r="L42" s="104">
        <f t="shared" si="0"/>
        <v>0</v>
      </c>
      <c r="M42" s="105">
        <f t="shared" si="1"/>
        <v>0.25</v>
      </c>
      <c r="N42" s="98">
        <f t="shared" si="2"/>
        <v>0</v>
      </c>
      <c r="O42" s="96" t="s">
        <v>97</v>
      </c>
      <c r="P42" s="73">
        <v>0</v>
      </c>
      <c r="Q42" s="73">
        <v>0</v>
      </c>
      <c r="R42" s="73">
        <v>0</v>
      </c>
      <c r="S42" s="97" t="str">
        <f t="shared" si="3"/>
        <v xml:space="preserve"> -</v>
      </c>
      <c r="T42" s="98" t="str">
        <f t="shared" si="4"/>
        <v xml:space="preserve"> -</v>
      </c>
    </row>
    <row r="43" spans="2:20" ht="60.75" thickBot="1" x14ac:dyDescent="0.25">
      <c r="B43" s="143"/>
      <c r="C43" s="147"/>
      <c r="D43" s="78" t="s">
        <v>88</v>
      </c>
      <c r="E43" s="44">
        <v>43466</v>
      </c>
      <c r="F43" s="44">
        <v>43830</v>
      </c>
      <c r="G43" s="81" t="s">
        <v>64</v>
      </c>
      <c r="H43" s="95">
        <v>1</v>
      </c>
      <c r="I43" s="135">
        <f>+J43</f>
        <v>1</v>
      </c>
      <c r="J43" s="95">
        <v>1</v>
      </c>
      <c r="K43" s="124">
        <v>0.23</v>
      </c>
      <c r="L43" s="123">
        <f t="shared" si="0"/>
        <v>0.23</v>
      </c>
      <c r="M43" s="80">
        <f t="shared" si="1"/>
        <v>0.25</v>
      </c>
      <c r="N43" s="47">
        <f t="shared" si="2"/>
        <v>0.23</v>
      </c>
      <c r="O43" s="65" t="s">
        <v>106</v>
      </c>
      <c r="P43" s="45">
        <v>2009738</v>
      </c>
      <c r="Q43" s="45">
        <v>622364</v>
      </c>
      <c r="R43" s="45">
        <v>0</v>
      </c>
      <c r="S43" s="46">
        <f t="shared" si="3"/>
        <v>0.30967419633803012</v>
      </c>
      <c r="T43" s="47" t="str">
        <f t="shared" si="4"/>
        <v xml:space="preserve"> -</v>
      </c>
    </row>
    <row r="44" spans="2:20" ht="12.95" customHeight="1" thickBot="1" x14ac:dyDescent="0.25">
      <c r="B44" s="143"/>
      <c r="C44" s="32"/>
      <c r="D44" s="33"/>
      <c r="E44" s="34"/>
      <c r="F44" s="34"/>
      <c r="G44" s="35"/>
      <c r="H44" s="36"/>
      <c r="I44" s="134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146"/>
      <c r="C45" s="142" t="s">
        <v>92</v>
      </c>
      <c r="D45" s="138" t="s">
        <v>86</v>
      </c>
      <c r="E45" s="48">
        <v>43466</v>
      </c>
      <c r="F45" s="48">
        <v>43830</v>
      </c>
      <c r="G45" s="9" t="s">
        <v>65</v>
      </c>
      <c r="H45" s="49">
        <v>1500</v>
      </c>
      <c r="I45" s="77" t="e">
        <f>+J45+(#REF!-#REF!)</f>
        <v>#REF!</v>
      </c>
      <c r="J45" s="49">
        <v>800</v>
      </c>
      <c r="K45" s="85">
        <v>176</v>
      </c>
      <c r="L45" s="66">
        <f t="shared" si="0"/>
        <v>0.22</v>
      </c>
      <c r="M45" s="82">
        <f t="shared" si="1"/>
        <v>0.25</v>
      </c>
      <c r="N45" s="15">
        <f t="shared" si="2"/>
        <v>0.22</v>
      </c>
      <c r="O45" s="68" t="s">
        <v>107</v>
      </c>
      <c r="P45" s="49">
        <v>97840</v>
      </c>
      <c r="Q45" s="49">
        <v>96680</v>
      </c>
      <c r="R45" s="49">
        <v>0</v>
      </c>
      <c r="S45" s="16">
        <f t="shared" si="3"/>
        <v>0.98814390842191335</v>
      </c>
      <c r="T45" s="15" t="str">
        <f t="shared" si="4"/>
        <v xml:space="preserve"> -</v>
      </c>
    </row>
    <row r="46" spans="2:20" ht="45" x14ac:dyDescent="0.2">
      <c r="B46" s="146"/>
      <c r="C46" s="143"/>
      <c r="D46" s="139"/>
      <c r="E46" s="39">
        <v>43466</v>
      </c>
      <c r="F46" s="39">
        <v>43830</v>
      </c>
      <c r="G46" s="10" t="s">
        <v>66</v>
      </c>
      <c r="H46" s="40">
        <v>1000</v>
      </c>
      <c r="I46" s="77" t="e">
        <f>+J46+(#REF!-#REF!)</f>
        <v>#REF!</v>
      </c>
      <c r="J46" s="40">
        <v>360</v>
      </c>
      <c r="K46" s="86">
        <v>100</v>
      </c>
      <c r="L46" s="71">
        <f t="shared" si="0"/>
        <v>0.27777777777777779</v>
      </c>
      <c r="M46" s="84">
        <f t="shared" si="1"/>
        <v>0.25</v>
      </c>
      <c r="N46" s="55">
        <f t="shared" si="2"/>
        <v>0.27777777777777779</v>
      </c>
      <c r="O46" s="70">
        <v>0</v>
      </c>
      <c r="P46" s="40">
        <v>24360</v>
      </c>
      <c r="Q46" s="40">
        <v>24360</v>
      </c>
      <c r="R46" s="40">
        <v>0</v>
      </c>
      <c r="S46" s="41">
        <f t="shared" si="3"/>
        <v>1</v>
      </c>
      <c r="T46" s="55" t="str">
        <f t="shared" si="4"/>
        <v xml:space="preserve"> -</v>
      </c>
    </row>
    <row r="47" spans="2:20" ht="60" x14ac:dyDescent="0.2">
      <c r="B47" s="146"/>
      <c r="C47" s="143"/>
      <c r="D47" s="139"/>
      <c r="E47" s="39">
        <v>43466</v>
      </c>
      <c r="F47" s="39">
        <v>43830</v>
      </c>
      <c r="G47" s="8" t="s">
        <v>67</v>
      </c>
      <c r="H47" s="40">
        <v>1</v>
      </c>
      <c r="I47" s="77">
        <f>+J47</f>
        <v>1</v>
      </c>
      <c r="J47" s="40">
        <v>1</v>
      </c>
      <c r="K47" s="86">
        <v>1</v>
      </c>
      <c r="L47" s="71">
        <f t="shared" si="0"/>
        <v>1</v>
      </c>
      <c r="M47" s="84">
        <f t="shared" si="1"/>
        <v>0.25</v>
      </c>
      <c r="N47" s="55">
        <f t="shared" si="2"/>
        <v>1</v>
      </c>
      <c r="O47" s="70" t="s">
        <v>97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146"/>
      <c r="C48" s="143"/>
      <c r="D48" s="139"/>
      <c r="E48" s="39">
        <v>43466</v>
      </c>
      <c r="F48" s="39">
        <v>43830</v>
      </c>
      <c r="G48" s="8" t="s">
        <v>68</v>
      </c>
      <c r="H48" s="40">
        <v>1</v>
      </c>
      <c r="I48" s="77">
        <f>+J48</f>
        <v>1</v>
      </c>
      <c r="J48" s="40">
        <v>1</v>
      </c>
      <c r="K48" s="86">
        <v>1</v>
      </c>
      <c r="L48" s="71">
        <f t="shared" si="0"/>
        <v>1</v>
      </c>
      <c r="M48" s="84">
        <f t="shared" si="1"/>
        <v>0.25</v>
      </c>
      <c r="N48" s="55">
        <f t="shared" si="2"/>
        <v>1</v>
      </c>
      <c r="O48" s="70" t="s">
        <v>97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146"/>
      <c r="C49" s="143"/>
      <c r="D49" s="140"/>
      <c r="E49" s="50">
        <v>43466</v>
      </c>
      <c r="F49" s="50">
        <v>43830</v>
      </c>
      <c r="G49" s="13" t="s">
        <v>69</v>
      </c>
      <c r="H49" s="51">
        <v>1</v>
      </c>
      <c r="I49" s="51">
        <f>+J49</f>
        <v>1</v>
      </c>
      <c r="J49" s="51">
        <v>1</v>
      </c>
      <c r="K49" s="87">
        <v>0</v>
      </c>
      <c r="L49" s="67">
        <f t="shared" si="0"/>
        <v>0</v>
      </c>
      <c r="M49" s="83">
        <f t="shared" si="1"/>
        <v>0.25</v>
      </c>
      <c r="N49" s="53">
        <f t="shared" si="2"/>
        <v>0</v>
      </c>
      <c r="O49" s="96" t="s">
        <v>97</v>
      </c>
      <c r="P49" s="73">
        <v>0</v>
      </c>
      <c r="Q49" s="73">
        <v>0</v>
      </c>
      <c r="R49" s="73">
        <v>0</v>
      </c>
      <c r="S49" s="97" t="str">
        <f t="shared" si="3"/>
        <v xml:space="preserve"> -</v>
      </c>
      <c r="T49" s="98" t="str">
        <f t="shared" si="4"/>
        <v xml:space="preserve"> -</v>
      </c>
    </row>
    <row r="50" spans="2:20" ht="30" x14ac:dyDescent="0.2">
      <c r="B50" s="146"/>
      <c r="C50" s="143"/>
      <c r="D50" s="138" t="s">
        <v>87</v>
      </c>
      <c r="E50" s="48">
        <v>43466</v>
      </c>
      <c r="F50" s="48">
        <v>43830</v>
      </c>
      <c r="G50" s="11" t="s">
        <v>70</v>
      </c>
      <c r="H50" s="49">
        <v>1700</v>
      </c>
      <c r="I50" s="77" t="e">
        <f>+J50+(#REF!-#REF!)</f>
        <v>#REF!</v>
      </c>
      <c r="J50" s="49">
        <v>1050</v>
      </c>
      <c r="K50" s="85">
        <v>485</v>
      </c>
      <c r="L50" s="66">
        <f t="shared" si="0"/>
        <v>0.46190476190476193</v>
      </c>
      <c r="M50" s="82">
        <f t="shared" si="1"/>
        <v>0.25</v>
      </c>
      <c r="N50" s="15">
        <f t="shared" si="2"/>
        <v>0.46190476190476193</v>
      </c>
      <c r="O50" s="68">
        <v>0</v>
      </c>
      <c r="P50" s="49">
        <v>40000</v>
      </c>
      <c r="Q50" s="49">
        <v>40000</v>
      </c>
      <c r="R50" s="49">
        <v>0</v>
      </c>
      <c r="S50" s="16">
        <f t="shared" si="3"/>
        <v>1</v>
      </c>
      <c r="T50" s="15" t="str">
        <f t="shared" si="4"/>
        <v xml:space="preserve"> -</v>
      </c>
    </row>
    <row r="51" spans="2:20" ht="45" x14ac:dyDescent="0.2">
      <c r="B51" s="146"/>
      <c r="C51" s="143"/>
      <c r="D51" s="139"/>
      <c r="E51" s="39">
        <v>43466</v>
      </c>
      <c r="F51" s="39">
        <v>43830</v>
      </c>
      <c r="G51" s="8" t="s">
        <v>71</v>
      </c>
      <c r="H51" s="40">
        <v>200</v>
      </c>
      <c r="I51" s="77" t="e">
        <f>+J51+(#REF!-#REF!)</f>
        <v>#REF!</v>
      </c>
      <c r="J51" s="40">
        <v>100</v>
      </c>
      <c r="K51" s="86">
        <v>30</v>
      </c>
      <c r="L51" s="71">
        <f t="shared" si="0"/>
        <v>0.3</v>
      </c>
      <c r="M51" s="84">
        <f t="shared" si="1"/>
        <v>0.25</v>
      </c>
      <c r="N51" s="55">
        <f t="shared" si="2"/>
        <v>0.3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 x14ac:dyDescent="0.2">
      <c r="B52" s="146"/>
      <c r="C52" s="143"/>
      <c r="D52" s="139"/>
      <c r="E52" s="39">
        <v>43466</v>
      </c>
      <c r="F52" s="39">
        <v>43830</v>
      </c>
      <c r="G52" s="8" t="s">
        <v>72</v>
      </c>
      <c r="H52" s="40">
        <v>1</v>
      </c>
      <c r="I52" s="77">
        <f>+J52</f>
        <v>1</v>
      </c>
      <c r="J52" s="40">
        <v>1</v>
      </c>
      <c r="K52" s="86">
        <v>1</v>
      </c>
      <c r="L52" s="71">
        <f t="shared" si="0"/>
        <v>1</v>
      </c>
      <c r="M52" s="84">
        <f t="shared" si="1"/>
        <v>0.25</v>
      </c>
      <c r="N52" s="55">
        <f t="shared" si="2"/>
        <v>1</v>
      </c>
      <c r="O52" s="70" t="s">
        <v>97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146"/>
      <c r="C53" s="143"/>
      <c r="D53" s="139"/>
      <c r="E53" s="39">
        <v>43466</v>
      </c>
      <c r="F53" s="39">
        <v>43830</v>
      </c>
      <c r="G53" s="8" t="s">
        <v>73</v>
      </c>
      <c r="H53" s="40">
        <v>100</v>
      </c>
      <c r="I53" s="77" t="e">
        <f>+J53+(#REF!-#REF!)</f>
        <v>#REF!</v>
      </c>
      <c r="J53" s="40">
        <v>100</v>
      </c>
      <c r="K53" s="86">
        <v>0</v>
      </c>
      <c r="L53" s="71">
        <f t="shared" si="0"/>
        <v>0</v>
      </c>
      <c r="M53" s="84">
        <f t="shared" si="1"/>
        <v>0.25</v>
      </c>
      <c r="N53" s="55">
        <f t="shared" si="2"/>
        <v>0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75" x14ac:dyDescent="0.2">
      <c r="B54" s="146"/>
      <c r="C54" s="143"/>
      <c r="D54" s="139"/>
      <c r="E54" s="39">
        <v>43466</v>
      </c>
      <c r="F54" s="39">
        <v>43830</v>
      </c>
      <c r="G54" s="8" t="s">
        <v>74</v>
      </c>
      <c r="H54" s="40">
        <v>1000</v>
      </c>
      <c r="I54" s="77" t="e">
        <f>+J54+(#REF!-#REF!)</f>
        <v>#REF!</v>
      </c>
      <c r="J54" s="40">
        <v>1000</v>
      </c>
      <c r="K54" s="86">
        <v>0</v>
      </c>
      <c r="L54" s="71">
        <f t="shared" si="0"/>
        <v>0</v>
      </c>
      <c r="M54" s="84">
        <f t="shared" si="1"/>
        <v>0.25</v>
      </c>
      <c r="N54" s="55">
        <f t="shared" si="2"/>
        <v>0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75" x14ac:dyDescent="0.2">
      <c r="B55" s="146"/>
      <c r="C55" s="143"/>
      <c r="D55" s="139"/>
      <c r="E55" s="39">
        <v>43466</v>
      </c>
      <c r="F55" s="39">
        <v>43830</v>
      </c>
      <c r="G55" s="8" t="s">
        <v>75</v>
      </c>
      <c r="H55" s="40">
        <v>400</v>
      </c>
      <c r="I55" s="77" t="e">
        <f>+J55+(#REF!-#REF!)</f>
        <v>#REF!</v>
      </c>
      <c r="J55" s="40">
        <v>400</v>
      </c>
      <c r="K55" s="86">
        <v>0</v>
      </c>
      <c r="L55" s="71">
        <f t="shared" si="0"/>
        <v>0</v>
      </c>
      <c r="M55" s="84">
        <f t="shared" si="1"/>
        <v>0.25</v>
      </c>
      <c r="N55" s="55">
        <f t="shared" si="2"/>
        <v>0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75.75" thickBot="1" x14ac:dyDescent="0.25">
      <c r="B56" s="146"/>
      <c r="C56" s="143"/>
      <c r="D56" s="140"/>
      <c r="E56" s="50">
        <v>43466</v>
      </c>
      <c r="F56" s="50">
        <v>43830</v>
      </c>
      <c r="G56" s="13" t="s">
        <v>76</v>
      </c>
      <c r="H56" s="51">
        <v>1500</v>
      </c>
      <c r="I56" s="51" t="e">
        <f>+J56+(#REF!-#REF!)</f>
        <v>#REF!</v>
      </c>
      <c r="J56" s="51">
        <v>1500</v>
      </c>
      <c r="K56" s="87">
        <v>0</v>
      </c>
      <c r="L56" s="67">
        <f t="shared" si="0"/>
        <v>0</v>
      </c>
      <c r="M56" s="83">
        <f t="shared" si="1"/>
        <v>0.25</v>
      </c>
      <c r="N56" s="53">
        <f t="shared" si="2"/>
        <v>0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 x14ac:dyDescent="0.2">
      <c r="B57" s="146"/>
      <c r="C57" s="143"/>
      <c r="D57" s="141" t="s">
        <v>89</v>
      </c>
      <c r="E57" s="75">
        <v>43466</v>
      </c>
      <c r="F57" s="75">
        <v>43830</v>
      </c>
      <c r="G57" s="76" t="s">
        <v>77</v>
      </c>
      <c r="H57" s="77">
        <v>4</v>
      </c>
      <c r="I57" s="77" t="e">
        <f>+J57+(#REF!-#REF!)</f>
        <v>#REF!</v>
      </c>
      <c r="J57" s="77">
        <v>3</v>
      </c>
      <c r="K57" s="128">
        <v>0</v>
      </c>
      <c r="L57" s="112">
        <f t="shared" si="0"/>
        <v>0</v>
      </c>
      <c r="M57" s="113">
        <f t="shared" si="1"/>
        <v>0.25</v>
      </c>
      <c r="N57" s="111">
        <f t="shared" si="2"/>
        <v>0</v>
      </c>
      <c r="O57" s="109" t="s">
        <v>108</v>
      </c>
      <c r="P57" s="77">
        <v>0</v>
      </c>
      <c r="Q57" s="77">
        <v>0</v>
      </c>
      <c r="R57" s="77">
        <v>0</v>
      </c>
      <c r="S57" s="110" t="str">
        <f t="shared" si="3"/>
        <v xml:space="preserve"> -</v>
      </c>
      <c r="T57" s="111" t="str">
        <f t="shared" si="4"/>
        <v xml:space="preserve"> -</v>
      </c>
    </row>
    <row r="58" spans="2:20" ht="45.75" thickBot="1" x14ac:dyDescent="0.25">
      <c r="B58" s="147"/>
      <c r="C58" s="144"/>
      <c r="D58" s="140"/>
      <c r="E58" s="50">
        <v>43466</v>
      </c>
      <c r="F58" s="50">
        <v>43830</v>
      </c>
      <c r="G58" s="12" t="s">
        <v>78</v>
      </c>
      <c r="H58" s="51">
        <v>8</v>
      </c>
      <c r="I58" s="51" t="e">
        <f>+J58+(#REF!-#REF!)</f>
        <v>#REF!</v>
      </c>
      <c r="J58" s="51">
        <v>3</v>
      </c>
      <c r="K58" s="87">
        <v>0</v>
      </c>
      <c r="L58" s="67">
        <f t="shared" si="0"/>
        <v>0</v>
      </c>
      <c r="M58" s="83">
        <f t="shared" si="1"/>
        <v>0.25</v>
      </c>
      <c r="N58" s="53">
        <f t="shared" si="2"/>
        <v>0</v>
      </c>
      <c r="O58" s="69" t="s">
        <v>108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0.25</v>
      </c>
      <c r="N59" s="59">
        <f>+AVERAGE(N12,N14:N15,N17,N19:N31,N33:N43,N45:N58)</f>
        <v>0.22951131922437518</v>
      </c>
      <c r="P59" s="130">
        <f>+SUM(P12,P14:P15,P17,P19:P31,P33:P43,P45:P58)</f>
        <v>3835264</v>
      </c>
      <c r="Q59" s="129">
        <f>+SUM(Q12,Q14:Q15,Q17,Q19:Q31,Q33:Q43,Q45:Q58)</f>
        <v>1180874</v>
      </c>
      <c r="R59" s="129">
        <f>+SUM(R12,R14:R15,R17,R19:R31,R33:R43,R45:R58)</f>
        <v>0</v>
      </c>
      <c r="S59" s="131">
        <f t="shared" si="3"/>
        <v>0.30789901294930416</v>
      </c>
      <c r="T59" s="132" t="str">
        <f t="shared" si="4"/>
        <v xml:space="preserve"> -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2019-04-09T15:44:10Z</dcterms:modified>
</cp:coreProperties>
</file>