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5" i="9"/>
  <c r="N15" i="9"/>
  <c r="L17" i="9"/>
  <c r="N17" i="9"/>
  <c r="L19" i="9"/>
  <c r="N19" i="9"/>
  <c r="L20" i="9"/>
  <c r="N20" i="9"/>
  <c r="L21" i="9"/>
  <c r="N21" i="9"/>
  <c r="L22" i="9"/>
  <c r="N22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3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N59" i="9"/>
  <c r="R59" i="9"/>
  <c r="T59" i="9"/>
  <c r="P59" i="9"/>
  <c r="Q59" i="9"/>
  <c r="S59" i="9"/>
  <c r="M12" i="9"/>
  <c r="M14" i="9"/>
  <c r="M15" i="9"/>
  <c r="M17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3" i="9"/>
  <c r="M34" i="9"/>
  <c r="M35" i="9"/>
  <c r="M36" i="9"/>
  <c r="M37" i="9"/>
  <c r="M38" i="9"/>
  <c r="M39" i="9"/>
  <c r="M40" i="9"/>
  <c r="M41" i="9"/>
  <c r="M42" i="9"/>
  <c r="M43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I40" i="9"/>
  <c r="I39" i="9"/>
  <c r="I52" i="9"/>
  <c r="I49" i="9"/>
  <c r="I48" i="9"/>
  <c r="I47" i="9"/>
  <c r="I43" i="9"/>
  <c r="I15" i="9"/>
  <c r="I12" i="9"/>
  <c r="I14" i="9"/>
  <c r="I17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3" i="9"/>
  <c r="I34" i="9"/>
  <c r="I35" i="9"/>
  <c r="I36" i="9"/>
  <c r="I37" i="9"/>
  <c r="I38" i="9"/>
  <c r="I41" i="9"/>
  <c r="I42" i="9"/>
  <c r="I45" i="9"/>
  <c r="I46" i="9"/>
  <c r="I50" i="9"/>
  <c r="I51" i="9"/>
  <c r="I53" i="9"/>
  <c r="I54" i="9"/>
  <c r="I55" i="9"/>
  <c r="I56" i="9"/>
  <c r="I57" i="9"/>
  <c r="I58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7" i="9"/>
  <c r="S17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<sst xmlns="http://schemas.openxmlformats.org/spreadsheetml/2006/main" count="122" uniqueCount="109">
  <si>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</si>
  <si>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</si>
  <si>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</si>
  <si>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</si>
  <si>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</si>
  <si>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</si>
  <si>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</si>
  <si>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</si>
  <si>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</si>
  <si>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</si>
  <si>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</si>
  <si>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</si>
  <si>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</si>
  <si>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</si>
  <si>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</si>
  <si>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</si>
  <si>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</si>
  <si>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</si>
  <si>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</si>
  <si>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</si>
  <si>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</si>
  <si>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</si>
  <si>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</si>
  <si>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</si>
  <si>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</si>
  <si>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</si>
  <si>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</si>
  <si>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</si>
  <si>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</si>
  <si>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</si>
  <si>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</si>
  <si>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</si>
  <si>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</si>
  <si>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</si>
  <si>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</si>
  <si>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</si>
  <si>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</si>
  <si>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</si>
  <si>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</si>
  <si>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ACCESO (ACCESIBILIDAD): "EDUCACIÓN PARA UNA CIUDAD INTELIGENTE Y SOLIDARIA"</t>
  </si>
  <si>
    <t>EDUCACIÓN: BUCARAMANGA EDUCADA, CULTA E INNOVADORA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</si>
  <si>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</si>
  <si>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</si>
  <si>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</si>
  <si>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</si>
  <si>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</si>
  <si>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</si>
  <si>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</si>
  <si>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</si>
  <si>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</si>
  <si>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</si>
  <si>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</si>
  <si>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</si>
  <si>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</si>
  <si>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</si>
  <si>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</si>
  <si>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</si>
  <si>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</si>
  <si>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</si>
  <si>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</si>
  <si>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</si>
  <si>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</si>
  <si>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</si>
  <si>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</si>
  <si>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</si>
  <si>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</si>
  <si>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</si>
  <si>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</si>
  <si>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</si>
  <si>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</si>
  <si>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</si>
  <si>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</si>
  <si>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</si>
  <si>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</si>
  <si>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</si>
  <si>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</si>
  <si>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</si>
  <si>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</si>
  <si>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</si>
  <si>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</si>
  <si>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</si>
  <si>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</si>
  <si>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</si>
  <si>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</si>
  <si>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</si>
  <si>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</si>
  <si>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</si>
  <si>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</si>
  <si>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</si>
  <si>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</si>
  <si>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</si>
  <si>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</si>
  <si>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</si>
  <si>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</si>
  <si>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proyectos elaborados por adolescentes y/o jóvenes estudiantes de los colegios oficiales, universidades y otros grupos poblacionales priorizados con acompañamiento.</t>
  </si>
  <si>
    <t>0542900401</t>
  </si>
  <si>
    <t xml:space="preserve"> -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</si>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</sst>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51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0" t="s">
        <v>16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0" ht="20.100000000000001" customHeight="1" x14ac:dyDescent="0.2">
      <c r="B3" s="150" t="s">
        <v>19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0" ht="20.100000000000001" customHeight="1" x14ac:dyDescent="0.2">
      <c r="B4" s="150" t="s">
        <v>27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4">
        <v>43190</v>
      </c>
      <c r="D8" s="151" t="s">
        <v>3</v>
      </c>
      <c r="E8" s="152"/>
      <c r="F8" s="152"/>
      <c r="G8" s="152"/>
      <c r="H8" s="152"/>
      <c r="I8" s="152"/>
      <c r="J8" s="152"/>
      <c r="K8" s="15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4" t="s">
        <v>17</v>
      </c>
      <c r="C9" s="157" t="s">
        <v>18</v>
      </c>
      <c r="D9" s="159" t="s">
        <v>0</v>
      </c>
      <c r="E9" s="162" t="s">
        <v>4</v>
      </c>
      <c r="F9" s="162"/>
      <c r="G9" s="162" t="s">
        <v>5</v>
      </c>
      <c r="H9" s="162"/>
      <c r="I9" s="162"/>
      <c r="J9" s="162"/>
      <c r="K9" s="164"/>
      <c r="L9" s="5"/>
      <c r="M9" s="159" t="s">
        <v>6</v>
      </c>
      <c r="N9" s="164"/>
      <c r="O9" s="175" t="s">
        <v>24</v>
      </c>
      <c r="P9" s="176"/>
      <c r="Q9" s="176"/>
      <c r="R9" s="176"/>
      <c r="S9" s="176"/>
      <c r="T9" s="177"/>
    </row>
    <row r="10" spans="2:20" ht="17.100000000000001" customHeight="1" x14ac:dyDescent="0.2">
      <c r="B10" s="155"/>
      <c r="C10" s="158"/>
      <c r="D10" s="160"/>
      <c r="E10" s="163"/>
      <c r="F10" s="163"/>
      <c r="G10" s="163" t="s">
        <v>7</v>
      </c>
      <c r="H10" s="167" t="s">
        <v>25</v>
      </c>
      <c r="I10" s="167" t="s">
        <v>26</v>
      </c>
      <c r="J10" s="169" t="s">
        <v>1</v>
      </c>
      <c r="K10" s="165" t="s">
        <v>8</v>
      </c>
      <c r="L10" s="6"/>
      <c r="M10" s="171" t="s">
        <v>9</v>
      </c>
      <c r="N10" s="173" t="s">
        <v>10</v>
      </c>
      <c r="O10" s="178"/>
      <c r="P10" s="179"/>
      <c r="Q10" s="179"/>
      <c r="R10" s="179"/>
      <c r="S10" s="179"/>
      <c r="T10" s="180"/>
    </row>
    <row r="11" spans="2:20" ht="37.5" customHeight="1" thickBot="1" x14ac:dyDescent="0.25">
      <c r="B11" s="156"/>
      <c r="C11" s="158"/>
      <c r="D11" s="161"/>
      <c r="E11" s="17" t="s">
        <v>11</v>
      </c>
      <c r="F11" s="17" t="s">
        <v>12</v>
      </c>
      <c r="G11" s="167"/>
      <c r="H11" s="168"/>
      <c r="I11" s="181"/>
      <c r="J11" s="170"/>
      <c r="K11" s="166"/>
      <c r="L11" s="18"/>
      <c r="M11" s="172"/>
      <c r="N11" s="174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75.75" thickBot="1" x14ac:dyDescent="0.25">
      <c r="B12" s="61" t="s">
        <v>37</v>
      </c>
      <c r="C12" s="62" t="s">
        <v>36</v>
      </c>
      <c r="D12" s="79" t="s">
        <v>35</v>
      </c>
      <c r="E12" s="44">
        <v>43101</v>
      </c>
      <c r="F12" s="44">
        <v>43465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0.25</v>
      </c>
      <c r="N12" s="47">
        <f>IF(J12=0," -",IF(L12&gt;100%,100%,L12))</f>
        <v>1</v>
      </c>
      <c r="O12" s="65" t="s">
        <v>95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2.95" customHeight="1" thickBot="1" x14ac:dyDescent="0.25">
      <c r="B13" s="24"/>
      <c r="C13" s="25"/>
      <c r="D13" s="26"/>
      <c r="E13" s="27"/>
      <c r="F13" s="27"/>
      <c r="G13" s="25"/>
      <c r="H13" s="28"/>
      <c r="I13" s="134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60.75" thickBot="1" x14ac:dyDescent="0.25">
      <c r="B14" s="142" t="s">
        <v>34</v>
      </c>
      <c r="C14" s="148" t="s">
        <v>33</v>
      </c>
      <c r="D14" s="79" t="s">
        <v>32</v>
      </c>
      <c r="E14" s="44">
        <v>43101</v>
      </c>
      <c r="F14" s="44">
        <v>43465</v>
      </c>
      <c r="G14" s="82" t="s">
        <v>29</v>
      </c>
      <c r="H14" s="45">
        <v>7</v>
      </c>
      <c r="I14" s="74" t="e">
        <f>+J14+(#REF!-#REF!)</f>
        <v>#REF!</v>
      </c>
      <c r="J14" s="45">
        <v>0</v>
      </c>
      <c r="K14" s="80">
        <v>0</v>
      </c>
      <c r="L14" s="124" t="e">
        <f t="shared" ref="L14:L58" si="0">+K14/J14</f>
        <v>#DIV/0!</v>
      </c>
      <c r="M14" s="81">
        <f t="shared" ref="M14:M58" si="1">DAYS360(E14,$C$8)/DAYS360(E14,F14)</f>
        <v>0.25</v>
      </c>
      <c r="N14" s="47" t="str">
        <f t="shared" ref="N14:N58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5.75" thickBot="1" x14ac:dyDescent="0.25">
      <c r="B15" s="144"/>
      <c r="C15" s="149"/>
      <c r="D15" s="79" t="s">
        <v>31</v>
      </c>
      <c r="E15" s="44">
        <v>43101</v>
      </c>
      <c r="F15" s="44">
        <v>43465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0.25</v>
      </c>
      <c r="N15" s="109">
        <f t="shared" si="2"/>
        <v>1</v>
      </c>
      <c r="O15" s="107" t="s">
        <v>96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2.95" customHeight="1" thickBot="1" x14ac:dyDescent="0.25">
      <c r="B16" s="24"/>
      <c r="C16" s="25"/>
      <c r="D16" s="26"/>
      <c r="E16" s="27"/>
      <c r="F16" s="27"/>
      <c r="G16" s="25"/>
      <c r="H16" s="28"/>
      <c r="I16" s="134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0.75" thickBot="1" x14ac:dyDescent="0.25">
      <c r="B17" s="136" t="s">
        <v>41</v>
      </c>
      <c r="C17" s="63" t="s">
        <v>40</v>
      </c>
      <c r="D17" s="79" t="s">
        <v>39</v>
      </c>
      <c r="E17" s="44">
        <v>43101</v>
      </c>
      <c r="F17" s="44">
        <v>43465</v>
      </c>
      <c r="G17" s="54" t="s">
        <v>38</v>
      </c>
      <c r="H17" s="45">
        <v>10</v>
      </c>
      <c r="I17" s="78" t="e">
        <f>+J17+(#REF!-#REF!)</f>
        <v>#REF!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0.25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2.95" customHeight="1" thickBot="1" x14ac:dyDescent="0.25">
      <c r="B18" s="24"/>
      <c r="C18" s="25"/>
      <c r="D18" s="26"/>
      <c r="E18" s="27"/>
      <c r="F18" s="27"/>
      <c r="G18" s="25"/>
      <c r="H18" s="28"/>
      <c r="I18" s="134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60" x14ac:dyDescent="0.2">
      <c r="B19" s="142" t="s">
        <v>93</v>
      </c>
      <c r="C19" s="145" t="s">
        <v>90</v>
      </c>
      <c r="D19" s="138" t="s">
        <v>79</v>
      </c>
      <c r="E19" s="48">
        <v>43101</v>
      </c>
      <c r="F19" s="48">
        <v>43465</v>
      </c>
      <c r="G19" s="9" t="s">
        <v>42</v>
      </c>
      <c r="H19" s="56">
        <v>1</v>
      </c>
      <c r="I19" s="111" t="e">
        <f>+J19+(#REF!-#REF!)</f>
        <v>#REF!</v>
      </c>
      <c r="J19" s="56">
        <v>0.4</v>
      </c>
      <c r="K19" s="89">
        <v>0.1</v>
      </c>
      <c r="L19" s="66">
        <f t="shared" si="0"/>
        <v>0.25</v>
      </c>
      <c r="M19" s="83">
        <f t="shared" si="1"/>
        <v>0.25</v>
      </c>
      <c r="N19" s="15">
        <f t="shared" si="2"/>
        <v>0.25</v>
      </c>
      <c r="O19" s="118" t="s">
        <v>98</v>
      </c>
      <c r="P19" s="49">
        <v>150000</v>
      </c>
      <c r="Q19" s="49">
        <v>63000</v>
      </c>
      <c r="R19" s="49">
        <v>0</v>
      </c>
      <c r="S19" s="16">
        <f t="shared" si="3"/>
        <v>0.42</v>
      </c>
      <c r="T19" s="15" t="str">
        <f t="shared" si="4"/>
        <v xml:space="preserve"> -</v>
      </c>
    </row>
    <row r="20" spans="2:20" ht="90" x14ac:dyDescent="0.2">
      <c r="B20" s="143"/>
      <c r="C20" s="146"/>
      <c r="D20" s="139"/>
      <c r="E20" s="39">
        <v>43101</v>
      </c>
      <c r="F20" s="39">
        <v>43465</v>
      </c>
      <c r="G20" s="10" t="s">
        <v>43</v>
      </c>
      <c r="H20" s="43">
        <v>4</v>
      </c>
      <c r="I20" s="77" t="e">
        <f>+J20+(#REF!-#REF!)</f>
        <v>#REF!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0.25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75" x14ac:dyDescent="0.2">
      <c r="B21" s="143"/>
      <c r="C21" s="146"/>
      <c r="D21" s="139"/>
      <c r="E21" s="39">
        <v>43101</v>
      </c>
      <c r="F21" s="39">
        <v>43465</v>
      </c>
      <c r="G21" s="10" t="s">
        <v>44</v>
      </c>
      <c r="H21" s="43">
        <v>4</v>
      </c>
      <c r="I21" s="77" t="e">
        <f>+J21+(#REF!-#REF!)</f>
        <v>#REF!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0.25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 x14ac:dyDescent="0.2">
      <c r="B22" s="143"/>
      <c r="C22" s="146"/>
      <c r="D22" s="139"/>
      <c r="E22" s="39">
        <v>43101</v>
      </c>
      <c r="F22" s="39">
        <v>43465</v>
      </c>
      <c r="G22" s="8" t="s">
        <v>45</v>
      </c>
      <c r="H22" s="43">
        <v>171</v>
      </c>
      <c r="I22" s="77" t="e">
        <f>+J22+(#REF!-#REF!)</f>
        <v>#REF!</v>
      </c>
      <c r="J22" s="43">
        <v>60</v>
      </c>
      <c r="K22" s="90">
        <v>4</v>
      </c>
      <c r="L22" s="71">
        <f t="shared" si="0"/>
        <v>6.6666666666666666E-2</v>
      </c>
      <c r="M22" s="85">
        <f t="shared" si="1"/>
        <v>0.25</v>
      </c>
      <c r="N22" s="55">
        <f t="shared" si="2"/>
        <v>6.6666666666666666E-2</v>
      </c>
      <c r="O22" s="119" t="s">
        <v>97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5.75" thickBot="1" x14ac:dyDescent="0.25">
      <c r="B23" s="143"/>
      <c r="C23" s="146"/>
      <c r="D23" s="140"/>
      <c r="E23" s="50">
        <v>43101</v>
      </c>
      <c r="F23" s="50">
        <v>43465</v>
      </c>
      <c r="G23" s="137" t="s">
        <v>94</v>
      </c>
      <c r="H23" s="57">
        <v>700</v>
      </c>
      <c r="I23" s="74" t="e">
        <f>+J23+(#REF!-#REF!)</f>
        <v>#REF!</v>
      </c>
      <c r="J23" s="57">
        <v>0</v>
      </c>
      <c r="K23" s="91">
        <v>0</v>
      </c>
      <c r="L23" s="105" t="e">
        <f t="shared" si="0"/>
        <v>#DIV/0!</v>
      </c>
      <c r="M23" s="106">
        <f t="shared" si="1"/>
        <v>0.25</v>
      </c>
      <c r="N23" s="99" t="str">
        <f t="shared" si="2"/>
        <v xml:space="preserve"> -</v>
      </c>
      <c r="O23" s="120" t="s">
        <v>99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 x14ac:dyDescent="0.2">
      <c r="B24" s="143"/>
      <c r="C24" s="146"/>
      <c r="D24" s="138" t="s">
        <v>80</v>
      </c>
      <c r="E24" s="48">
        <v>43101</v>
      </c>
      <c r="F24" s="48">
        <v>43465</v>
      </c>
      <c r="G24" s="11" t="s">
        <v>46</v>
      </c>
      <c r="H24" s="92">
        <v>5</v>
      </c>
      <c r="I24" s="77" t="e">
        <f>+J24+(#REF!-#REF!)</f>
        <v>#REF!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0.25</v>
      </c>
      <c r="N24" s="15" t="str">
        <f t="shared" si="2"/>
        <v xml:space="preserve"> -</v>
      </c>
      <c r="O24" s="110" t="s">
        <v>100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 x14ac:dyDescent="0.2">
      <c r="B25" s="143"/>
      <c r="C25" s="146"/>
      <c r="D25" s="139"/>
      <c r="E25" s="39">
        <v>43101</v>
      </c>
      <c r="F25" s="39">
        <v>43465</v>
      </c>
      <c r="G25" s="8" t="s">
        <v>47</v>
      </c>
      <c r="H25" s="42">
        <v>1</v>
      </c>
      <c r="I25" s="111" t="e">
        <f>+J25+(#REF!-#REF!)</f>
        <v>#REF!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0.25</v>
      </c>
      <c r="N25" s="55" t="str">
        <f t="shared" si="2"/>
        <v xml:space="preserve"> -</v>
      </c>
      <c r="O25" s="70" t="s">
        <v>100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60" x14ac:dyDescent="0.2">
      <c r="B26" s="143"/>
      <c r="C26" s="146"/>
      <c r="D26" s="139"/>
      <c r="E26" s="39">
        <v>43101</v>
      </c>
      <c r="F26" s="39">
        <v>43465</v>
      </c>
      <c r="G26" s="8" t="s">
        <v>48</v>
      </c>
      <c r="H26" s="43">
        <v>7</v>
      </c>
      <c r="I26" s="77" t="e">
        <f>+J26+(#REF!-#REF!)</f>
        <v>#REF!</v>
      </c>
      <c r="J26" s="43">
        <v>0</v>
      </c>
      <c r="K26" s="90">
        <v>0</v>
      </c>
      <c r="L26" s="123" t="e">
        <f t="shared" si="0"/>
        <v>#DIV/0!</v>
      </c>
      <c r="M26" s="85">
        <f t="shared" si="1"/>
        <v>0.25</v>
      </c>
      <c r="N26" s="55" t="str">
        <f t="shared" si="2"/>
        <v xml:space="preserve"> -</v>
      </c>
      <c r="O26" s="70" t="s">
        <v>101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5" x14ac:dyDescent="0.2">
      <c r="B27" s="143"/>
      <c r="C27" s="146"/>
      <c r="D27" s="139"/>
      <c r="E27" s="39">
        <v>43101</v>
      </c>
      <c r="F27" s="39">
        <v>43465</v>
      </c>
      <c r="G27" s="10" t="s">
        <v>49</v>
      </c>
      <c r="H27" s="42">
        <v>1</v>
      </c>
      <c r="I27" s="111" t="e">
        <f>+J27+(#REF!-#REF!)</f>
        <v>#REF!</v>
      </c>
      <c r="J27" s="42">
        <v>0.2</v>
      </c>
      <c r="K27" s="94">
        <v>0</v>
      </c>
      <c r="L27" s="123">
        <f t="shared" si="0"/>
        <v>0</v>
      </c>
      <c r="M27" s="85">
        <f t="shared" si="1"/>
        <v>0.25</v>
      </c>
      <c r="N27" s="55">
        <f t="shared" si="2"/>
        <v>0</v>
      </c>
      <c r="O27" s="70" t="s">
        <v>102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60.75" thickBot="1" x14ac:dyDescent="0.25">
      <c r="B28" s="143"/>
      <c r="C28" s="146"/>
      <c r="D28" s="140"/>
      <c r="E28" s="50">
        <v>43101</v>
      </c>
      <c r="F28" s="50">
        <v>43465</v>
      </c>
      <c r="G28" s="12" t="s">
        <v>50</v>
      </c>
      <c r="H28" s="58">
        <v>1</v>
      </c>
      <c r="I28" s="108" t="e">
        <f>+J28+(#REF!-#REF!)</f>
        <v>#REF!</v>
      </c>
      <c r="J28" s="58">
        <v>0.2</v>
      </c>
      <c r="K28" s="95">
        <v>0</v>
      </c>
      <c r="L28" s="122">
        <f t="shared" si="0"/>
        <v>0</v>
      </c>
      <c r="M28" s="84">
        <f t="shared" si="1"/>
        <v>0.25</v>
      </c>
      <c r="N28" s="53">
        <f t="shared" si="2"/>
        <v>0</v>
      </c>
      <c r="O28" s="97" t="s">
        <v>102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 x14ac:dyDescent="0.2">
      <c r="B29" s="143"/>
      <c r="C29" s="146"/>
      <c r="D29" s="138" t="s">
        <v>81</v>
      </c>
      <c r="E29" s="48">
        <v>43101</v>
      </c>
      <c r="F29" s="48">
        <v>43465</v>
      </c>
      <c r="G29" s="9" t="s">
        <v>51</v>
      </c>
      <c r="H29" s="56">
        <v>1</v>
      </c>
      <c r="I29" s="111" t="e">
        <f>+J29+(#REF!-#REF!)</f>
        <v>#REF!</v>
      </c>
      <c r="J29" s="56">
        <v>0.5</v>
      </c>
      <c r="K29" s="89">
        <v>0</v>
      </c>
      <c r="L29" s="121">
        <f t="shared" si="0"/>
        <v>0</v>
      </c>
      <c r="M29" s="83">
        <f t="shared" si="1"/>
        <v>0.25</v>
      </c>
      <c r="N29" s="15">
        <f t="shared" si="2"/>
        <v>0</v>
      </c>
      <c r="O29" s="118" t="s">
        <v>103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75" x14ac:dyDescent="0.2">
      <c r="B30" s="143"/>
      <c r="C30" s="146"/>
      <c r="D30" s="139"/>
      <c r="E30" s="39">
        <v>43101</v>
      </c>
      <c r="F30" s="39">
        <v>43465</v>
      </c>
      <c r="G30" s="8" t="s">
        <v>52</v>
      </c>
      <c r="H30" s="43">
        <v>15</v>
      </c>
      <c r="I30" s="77" t="e">
        <f>+J30+(#REF!-#REF!)</f>
        <v>#REF!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0.25</v>
      </c>
      <c r="N30" s="55" t="str">
        <f t="shared" si="2"/>
        <v xml:space="preserve"> -</v>
      </c>
      <c r="O30" s="119" t="s">
        <v>103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75.75" thickBot="1" x14ac:dyDescent="0.25">
      <c r="B31" s="143"/>
      <c r="C31" s="147"/>
      <c r="D31" s="140"/>
      <c r="E31" s="50">
        <v>43101</v>
      </c>
      <c r="F31" s="50">
        <v>43465</v>
      </c>
      <c r="G31" s="13" t="s">
        <v>53</v>
      </c>
      <c r="H31" s="57">
        <v>1</v>
      </c>
      <c r="I31" s="77" t="e">
        <f>+J31+(#REF!-#REF!)</f>
        <v>#REF!</v>
      </c>
      <c r="J31" s="57">
        <v>1</v>
      </c>
      <c r="K31" s="91">
        <v>0</v>
      </c>
      <c r="L31" s="122">
        <f t="shared" si="0"/>
        <v>0</v>
      </c>
      <c r="M31" s="84">
        <f t="shared" si="1"/>
        <v>0.25</v>
      </c>
      <c r="N31" s="53">
        <f t="shared" si="2"/>
        <v>0</v>
      </c>
      <c r="O31" s="120" t="s">
        <v>97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2.95" customHeight="1" thickBot="1" x14ac:dyDescent="0.25">
      <c r="B32" s="143"/>
      <c r="C32" s="32"/>
      <c r="D32" s="33"/>
      <c r="E32" s="34"/>
      <c r="F32" s="34"/>
      <c r="G32" s="35"/>
      <c r="H32" s="36"/>
      <c r="I32" s="135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0.75" thickBot="1" x14ac:dyDescent="0.25">
      <c r="B33" s="143"/>
      <c r="C33" s="145" t="s">
        <v>91</v>
      </c>
      <c r="D33" s="79" t="s">
        <v>82</v>
      </c>
      <c r="E33" s="44">
        <v>43101</v>
      </c>
      <c r="F33" s="44">
        <v>43465</v>
      </c>
      <c r="G33" s="54" t="s">
        <v>54</v>
      </c>
      <c r="H33" s="45">
        <v>1000</v>
      </c>
      <c r="I33" s="74" t="e">
        <f>+J33+(#REF!-#REF!)</f>
        <v>#REF!</v>
      </c>
      <c r="J33" s="45">
        <v>300</v>
      </c>
      <c r="K33" s="80">
        <v>0</v>
      </c>
      <c r="L33" s="103">
        <f t="shared" si="0"/>
        <v>0</v>
      </c>
      <c r="M33" s="104">
        <f t="shared" si="1"/>
        <v>0.25</v>
      </c>
      <c r="N33" s="102">
        <f t="shared" si="2"/>
        <v>0</v>
      </c>
      <c r="O33" s="100" t="s">
        <v>104</v>
      </c>
      <c r="P33" s="72">
        <v>170000</v>
      </c>
      <c r="Q33" s="72">
        <v>0</v>
      </c>
      <c r="R33" s="72">
        <v>0</v>
      </c>
      <c r="S33" s="101">
        <f t="shared" si="3"/>
        <v>0</v>
      </c>
      <c r="T33" s="102" t="str">
        <f t="shared" si="4"/>
        <v xml:space="preserve"> -</v>
      </c>
    </row>
    <row r="34" spans="2:20" ht="45" x14ac:dyDescent="0.2">
      <c r="B34" s="143"/>
      <c r="C34" s="146"/>
      <c r="D34" s="138" t="s">
        <v>83</v>
      </c>
      <c r="E34" s="48">
        <v>43101</v>
      </c>
      <c r="F34" s="48">
        <v>43465</v>
      </c>
      <c r="G34" s="9" t="s">
        <v>55</v>
      </c>
      <c r="H34" s="49">
        <v>10</v>
      </c>
      <c r="I34" s="77" t="e">
        <f>+J34+(#REF!-#REF!)</f>
        <v>#REF!</v>
      </c>
      <c r="J34" s="49">
        <v>4</v>
      </c>
      <c r="K34" s="86">
        <v>0</v>
      </c>
      <c r="L34" s="121">
        <f t="shared" si="0"/>
        <v>0</v>
      </c>
      <c r="M34" s="83">
        <f t="shared" si="1"/>
        <v>0.25</v>
      </c>
      <c r="N34" s="15">
        <f t="shared" si="2"/>
        <v>0</v>
      </c>
      <c r="O34" s="118" t="s">
        <v>105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0.75" thickBot="1" x14ac:dyDescent="0.25">
      <c r="B35" s="143"/>
      <c r="C35" s="146"/>
      <c r="D35" s="140"/>
      <c r="E35" s="50">
        <v>43101</v>
      </c>
      <c r="F35" s="50">
        <v>43465</v>
      </c>
      <c r="G35" s="12" t="s">
        <v>56</v>
      </c>
      <c r="H35" s="51">
        <v>250</v>
      </c>
      <c r="I35" s="74" t="e">
        <f>+J35+(#REF!-#REF!)</f>
        <v>#REF!</v>
      </c>
      <c r="J35" s="51">
        <v>150</v>
      </c>
      <c r="K35" s="88">
        <v>0</v>
      </c>
      <c r="L35" s="127">
        <f t="shared" si="0"/>
        <v>0</v>
      </c>
      <c r="M35" s="106">
        <f t="shared" si="1"/>
        <v>0.25</v>
      </c>
      <c r="N35" s="99">
        <f t="shared" si="2"/>
        <v>0</v>
      </c>
      <c r="O35" s="128" t="s">
        <v>105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5.75" thickBot="1" x14ac:dyDescent="0.25">
      <c r="B36" s="143"/>
      <c r="C36" s="146"/>
      <c r="D36" s="79" t="s">
        <v>84</v>
      </c>
      <c r="E36" s="44">
        <v>43101</v>
      </c>
      <c r="F36" s="44">
        <v>43465</v>
      </c>
      <c r="G36" s="54" t="s">
        <v>57</v>
      </c>
      <c r="H36" s="45">
        <v>6202</v>
      </c>
      <c r="I36" s="74" t="e">
        <f>+J36+(#REF!-#REF!)</f>
        <v>#REF!</v>
      </c>
      <c r="J36" s="45">
        <v>1902</v>
      </c>
      <c r="K36" s="126">
        <v>162</v>
      </c>
      <c r="L36" s="124">
        <f t="shared" si="0"/>
        <v>8.5173501577287064E-2</v>
      </c>
      <c r="M36" s="81">
        <f t="shared" si="1"/>
        <v>0.25</v>
      </c>
      <c r="N36" s="47">
        <f t="shared" si="2"/>
        <v>8.5173501577287064E-2</v>
      </c>
      <c r="O36" s="65" t="s">
        <v>96</v>
      </c>
      <c r="P36" s="45">
        <v>0</v>
      </c>
      <c r="Q36" s="45">
        <v>0</v>
      </c>
      <c r="R36" s="45">
        <v>0</v>
      </c>
      <c r="S36" s="46" t="str">
        <f t="shared" si="3"/>
        <v xml:space="preserve"> -</v>
      </c>
      <c r="T36" s="47" t="str">
        <f t="shared" si="4"/>
        <v xml:space="preserve"> -</v>
      </c>
    </row>
    <row r="37" spans="2:20" ht="30" x14ac:dyDescent="0.2">
      <c r="B37" s="143"/>
      <c r="C37" s="146"/>
      <c r="D37" s="138" t="s">
        <v>85</v>
      </c>
      <c r="E37" s="48">
        <v>43101</v>
      </c>
      <c r="F37" s="48">
        <v>43465</v>
      </c>
      <c r="G37" s="9" t="s">
        <v>58</v>
      </c>
      <c r="H37" s="49">
        <v>50</v>
      </c>
      <c r="I37" s="77" t="e">
        <f>+J37+(#REF!-#REF!)</f>
        <v>#REF!</v>
      </c>
      <c r="J37" s="49">
        <v>12</v>
      </c>
      <c r="K37" s="86">
        <v>0</v>
      </c>
      <c r="L37" s="113">
        <f t="shared" si="0"/>
        <v>0</v>
      </c>
      <c r="M37" s="114">
        <f t="shared" si="1"/>
        <v>0.25</v>
      </c>
      <c r="N37" s="112">
        <f t="shared" si="2"/>
        <v>0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90" x14ac:dyDescent="0.2">
      <c r="B38" s="143"/>
      <c r="C38" s="146"/>
      <c r="D38" s="139"/>
      <c r="E38" s="39">
        <v>43101</v>
      </c>
      <c r="F38" s="39">
        <v>43465</v>
      </c>
      <c r="G38" s="10" t="s">
        <v>59</v>
      </c>
      <c r="H38" s="42">
        <v>1</v>
      </c>
      <c r="I38" s="111" t="e">
        <f>+J38+(#REF!-#REF!)</f>
        <v>#REF!</v>
      </c>
      <c r="J38" s="42">
        <v>0.4</v>
      </c>
      <c r="K38" s="94">
        <v>0</v>
      </c>
      <c r="L38" s="71">
        <f t="shared" si="0"/>
        <v>0</v>
      </c>
      <c r="M38" s="85">
        <f t="shared" si="1"/>
        <v>0.25</v>
      </c>
      <c r="N38" s="55">
        <f t="shared" si="2"/>
        <v>0</v>
      </c>
      <c r="O38" s="70">
        <v>0</v>
      </c>
      <c r="P38" s="40">
        <v>0</v>
      </c>
      <c r="Q38" s="40">
        <v>0</v>
      </c>
      <c r="R38" s="40">
        <v>0</v>
      </c>
      <c r="S38" s="41" t="str">
        <f t="shared" si="3"/>
        <v xml:space="preserve"> -</v>
      </c>
      <c r="T38" s="55" t="str">
        <f t="shared" si="4"/>
        <v xml:space="preserve"> -</v>
      </c>
    </row>
    <row r="39" spans="2:20" ht="75" x14ac:dyDescent="0.2">
      <c r="B39" s="143"/>
      <c r="C39" s="146"/>
      <c r="D39" s="139"/>
      <c r="E39" s="39">
        <v>43101</v>
      </c>
      <c r="F39" s="39">
        <v>43465</v>
      </c>
      <c r="G39" s="10" t="s">
        <v>60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0.25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 x14ac:dyDescent="0.2">
      <c r="B40" s="143"/>
      <c r="C40" s="146"/>
      <c r="D40" s="139"/>
      <c r="E40" s="39">
        <v>43101</v>
      </c>
      <c r="F40" s="39">
        <v>43465</v>
      </c>
      <c r="G40" s="10" t="s">
        <v>61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0.25</v>
      </c>
      <c r="N40" s="55">
        <f t="shared" si="2"/>
        <v>1</v>
      </c>
      <c r="O40" s="70" t="s">
        <v>97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75" x14ac:dyDescent="0.2">
      <c r="B41" s="143"/>
      <c r="C41" s="146"/>
      <c r="D41" s="139"/>
      <c r="E41" s="39">
        <v>43101</v>
      </c>
      <c r="F41" s="39">
        <v>43465</v>
      </c>
      <c r="G41" s="8" t="s">
        <v>62</v>
      </c>
      <c r="H41" s="40">
        <v>20</v>
      </c>
      <c r="I41" s="77" t="e">
        <f>+J41+(#REF!-#REF!)</f>
        <v>#REF!</v>
      </c>
      <c r="J41" s="40">
        <v>0</v>
      </c>
      <c r="K41" s="87">
        <v>0</v>
      </c>
      <c r="L41" s="71" t="e">
        <f t="shared" si="0"/>
        <v>#DIV/0!</v>
      </c>
      <c r="M41" s="85">
        <f t="shared" si="1"/>
        <v>0.25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5.75" thickBot="1" x14ac:dyDescent="0.25">
      <c r="B42" s="143"/>
      <c r="C42" s="146"/>
      <c r="D42" s="140"/>
      <c r="E42" s="50">
        <v>43101</v>
      </c>
      <c r="F42" s="50">
        <v>43465</v>
      </c>
      <c r="G42" s="13" t="s">
        <v>63</v>
      </c>
      <c r="H42" s="51">
        <v>500</v>
      </c>
      <c r="I42" s="51" t="e">
        <f>+J42+(#REF!-#REF!)</f>
        <v>#REF!</v>
      </c>
      <c r="J42" s="51">
        <v>0</v>
      </c>
      <c r="K42" s="88">
        <v>0</v>
      </c>
      <c r="L42" s="105" t="e">
        <f t="shared" si="0"/>
        <v>#DIV/0!</v>
      </c>
      <c r="M42" s="106">
        <f t="shared" si="1"/>
        <v>0.25</v>
      </c>
      <c r="N42" s="99" t="str">
        <f t="shared" si="2"/>
        <v xml:space="preserve"> -</v>
      </c>
      <c r="O42" s="97" t="s">
        <v>97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0.75" thickBot="1" x14ac:dyDescent="0.25">
      <c r="B43" s="143"/>
      <c r="C43" s="147"/>
      <c r="D43" s="79" t="s">
        <v>88</v>
      </c>
      <c r="E43" s="44">
        <v>43101</v>
      </c>
      <c r="F43" s="44">
        <v>43465</v>
      </c>
      <c r="G43" s="82" t="s">
        <v>64</v>
      </c>
      <c r="H43" s="96">
        <v>1</v>
      </c>
      <c r="I43" s="111">
        <f>+J43</f>
        <v>1</v>
      </c>
      <c r="J43" s="96">
        <v>1</v>
      </c>
      <c r="K43" s="125">
        <v>0.35</v>
      </c>
      <c r="L43" s="124">
        <f t="shared" si="0"/>
        <v>0.35</v>
      </c>
      <c r="M43" s="81">
        <f t="shared" si="1"/>
        <v>0.25</v>
      </c>
      <c r="N43" s="47">
        <f t="shared" si="2"/>
        <v>0.35</v>
      </c>
      <c r="O43" s="65" t="s">
        <v>106</v>
      </c>
      <c r="P43" s="45">
        <v>1752837</v>
      </c>
      <c r="Q43" s="45">
        <v>513055</v>
      </c>
      <c r="R43" s="45">
        <v>0</v>
      </c>
      <c r="S43" s="46">
        <f t="shared" si="3"/>
        <v>0.29269977756060606</v>
      </c>
      <c r="T43" s="47" t="str">
        <f t="shared" si="4"/>
        <v xml:space="preserve"> -</v>
      </c>
    </row>
    <row r="44" spans="2:20" ht="12.95" customHeight="1" thickBot="1" x14ac:dyDescent="0.25">
      <c r="B44" s="143"/>
      <c r="C44" s="32"/>
      <c r="D44" s="33"/>
      <c r="E44" s="34"/>
      <c r="F44" s="34"/>
      <c r="G44" s="35"/>
      <c r="H44" s="36"/>
      <c r="I44" s="135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 x14ac:dyDescent="0.2">
      <c r="B45" s="146"/>
      <c r="C45" s="142" t="s">
        <v>92</v>
      </c>
      <c r="D45" s="138" t="s">
        <v>86</v>
      </c>
      <c r="E45" s="48">
        <v>43101</v>
      </c>
      <c r="F45" s="48">
        <v>43465</v>
      </c>
      <c r="G45" s="9" t="s">
        <v>65</v>
      </c>
      <c r="H45" s="49">
        <v>1500</v>
      </c>
      <c r="I45" s="77" t="e">
        <f>+J45+(#REF!-#REF!)</f>
        <v>#REF!</v>
      </c>
      <c r="J45" s="49">
        <v>350</v>
      </c>
      <c r="K45" s="86">
        <v>63</v>
      </c>
      <c r="L45" s="66">
        <f t="shared" si="0"/>
        <v>0.18</v>
      </c>
      <c r="M45" s="83">
        <f t="shared" si="1"/>
        <v>0.25</v>
      </c>
      <c r="N45" s="15">
        <f t="shared" si="2"/>
        <v>0.18</v>
      </c>
      <c r="O45" s="68" t="s">
        <v>107</v>
      </c>
      <c r="P45" s="49">
        <v>118100</v>
      </c>
      <c r="Q45" s="49">
        <v>71400</v>
      </c>
      <c r="R45" s="49">
        <v>0</v>
      </c>
      <c r="S45" s="16">
        <f t="shared" si="3"/>
        <v>0.60457239627434378</v>
      </c>
      <c r="T45" s="15" t="str">
        <f t="shared" si="4"/>
        <v xml:space="preserve"> -</v>
      </c>
    </row>
    <row r="46" spans="2:20" ht="45" x14ac:dyDescent="0.2">
      <c r="B46" s="146"/>
      <c r="C46" s="143"/>
      <c r="D46" s="139"/>
      <c r="E46" s="39">
        <v>43101</v>
      </c>
      <c r="F46" s="39">
        <v>43465</v>
      </c>
      <c r="G46" s="10" t="s">
        <v>66</v>
      </c>
      <c r="H46" s="40">
        <v>1000</v>
      </c>
      <c r="I46" s="77" t="e">
        <f>+J46+(#REF!-#REF!)</f>
        <v>#REF!</v>
      </c>
      <c r="J46" s="40">
        <v>360</v>
      </c>
      <c r="K46" s="87">
        <v>48</v>
      </c>
      <c r="L46" s="71">
        <f t="shared" si="0"/>
        <v>0.13333333333333333</v>
      </c>
      <c r="M46" s="85">
        <f t="shared" si="1"/>
        <v>0.25</v>
      </c>
      <c r="N46" s="55">
        <f t="shared" si="2"/>
        <v>0.13333333333333333</v>
      </c>
      <c r="O46" s="70">
        <v>0</v>
      </c>
      <c r="P46" s="40">
        <v>31900</v>
      </c>
      <c r="Q46" s="40">
        <v>17400</v>
      </c>
      <c r="R46" s="40">
        <v>0</v>
      </c>
      <c r="S46" s="41">
        <f t="shared" si="3"/>
        <v>0.54545454545454541</v>
      </c>
      <c r="T46" s="55" t="str">
        <f t="shared" si="4"/>
        <v xml:space="preserve"> -</v>
      </c>
    </row>
    <row r="47" spans="2:20" ht="60" x14ac:dyDescent="0.2">
      <c r="B47" s="146"/>
      <c r="C47" s="143"/>
      <c r="D47" s="139"/>
      <c r="E47" s="39">
        <v>43101</v>
      </c>
      <c r="F47" s="39">
        <v>43465</v>
      </c>
      <c r="G47" s="8" t="s">
        <v>67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0.25</v>
      </c>
      <c r="N47" s="55">
        <f t="shared" si="2"/>
        <v>1</v>
      </c>
      <c r="O47" s="70" t="s">
        <v>97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60" x14ac:dyDescent="0.2">
      <c r="B48" s="146"/>
      <c r="C48" s="143"/>
      <c r="D48" s="139"/>
      <c r="E48" s="39">
        <v>43101</v>
      </c>
      <c r="F48" s="39">
        <v>43465</v>
      </c>
      <c r="G48" s="8" t="s">
        <v>68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0.25</v>
      </c>
      <c r="N48" s="55">
        <f t="shared" si="2"/>
        <v>1</v>
      </c>
      <c r="O48" s="70" t="s">
        <v>97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5.75" thickBot="1" x14ac:dyDescent="0.25">
      <c r="B49" s="146"/>
      <c r="C49" s="143"/>
      <c r="D49" s="140"/>
      <c r="E49" s="50">
        <v>43101</v>
      </c>
      <c r="F49" s="50">
        <v>43465</v>
      </c>
      <c r="G49" s="13" t="s">
        <v>69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0.25</v>
      </c>
      <c r="N49" s="53">
        <f t="shared" si="2"/>
        <v>1</v>
      </c>
      <c r="O49" s="97" t="s">
        <v>97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 x14ac:dyDescent="0.2">
      <c r="B50" s="146"/>
      <c r="C50" s="143"/>
      <c r="D50" s="138" t="s">
        <v>87</v>
      </c>
      <c r="E50" s="48">
        <v>43101</v>
      </c>
      <c r="F50" s="48">
        <v>43465</v>
      </c>
      <c r="G50" s="11" t="s">
        <v>70</v>
      </c>
      <c r="H50" s="49">
        <v>1700</v>
      </c>
      <c r="I50" s="77" t="e">
        <f>+J50+(#REF!-#REF!)</f>
        <v>#REF!</v>
      </c>
      <c r="J50" s="49">
        <v>200</v>
      </c>
      <c r="K50" s="86">
        <v>47</v>
      </c>
      <c r="L50" s="66">
        <f t="shared" si="0"/>
        <v>0.23499999999999999</v>
      </c>
      <c r="M50" s="83">
        <f t="shared" si="1"/>
        <v>0.25</v>
      </c>
      <c r="N50" s="15">
        <f t="shared" si="2"/>
        <v>0.23499999999999999</v>
      </c>
      <c r="O50" s="68">
        <v>0</v>
      </c>
      <c r="P50" s="49">
        <v>40000</v>
      </c>
      <c r="Q50" s="49">
        <v>0</v>
      </c>
      <c r="R50" s="49">
        <v>0</v>
      </c>
      <c r="S50" s="16">
        <f t="shared" si="3"/>
        <v>0</v>
      </c>
      <c r="T50" s="15" t="str">
        <f t="shared" si="4"/>
        <v xml:space="preserve"> -</v>
      </c>
    </row>
    <row r="51" spans="2:20" ht="45" x14ac:dyDescent="0.2">
      <c r="B51" s="146"/>
      <c r="C51" s="143"/>
      <c r="D51" s="139"/>
      <c r="E51" s="39">
        <v>43101</v>
      </c>
      <c r="F51" s="39">
        <v>43465</v>
      </c>
      <c r="G51" s="8" t="s">
        <v>71</v>
      </c>
      <c r="H51" s="40">
        <v>200</v>
      </c>
      <c r="I51" s="77" t="e">
        <f>+J51+(#REF!-#REF!)</f>
        <v>#REF!</v>
      </c>
      <c r="J51" s="40">
        <v>100</v>
      </c>
      <c r="K51" s="87">
        <v>4</v>
      </c>
      <c r="L51" s="71">
        <f t="shared" si="0"/>
        <v>0.04</v>
      </c>
      <c r="M51" s="85">
        <f t="shared" si="1"/>
        <v>0.25</v>
      </c>
      <c r="N51" s="55">
        <f t="shared" si="2"/>
        <v>0.04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 x14ac:dyDescent="0.2">
      <c r="B52" s="146"/>
      <c r="C52" s="143"/>
      <c r="D52" s="139"/>
      <c r="E52" s="39">
        <v>43101</v>
      </c>
      <c r="F52" s="39">
        <v>43465</v>
      </c>
      <c r="G52" s="8" t="s">
        <v>72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0.25</v>
      </c>
      <c r="N52" s="55">
        <f t="shared" si="2"/>
        <v>1</v>
      </c>
      <c r="O52" s="70" t="s">
        <v>97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75" x14ac:dyDescent="0.2">
      <c r="B53" s="146"/>
      <c r="C53" s="143"/>
      <c r="D53" s="139"/>
      <c r="E53" s="39">
        <v>43101</v>
      </c>
      <c r="F53" s="39">
        <v>43465</v>
      </c>
      <c r="G53" s="8" t="s">
        <v>73</v>
      </c>
      <c r="H53" s="40">
        <v>100</v>
      </c>
      <c r="I53" s="77" t="e">
        <f>+J53+(#REF!-#REF!)</f>
        <v>#REF!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0.25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75" x14ac:dyDescent="0.2">
      <c r="B54" s="146"/>
      <c r="C54" s="143"/>
      <c r="D54" s="139"/>
      <c r="E54" s="39">
        <v>43101</v>
      </c>
      <c r="F54" s="39">
        <v>43465</v>
      </c>
      <c r="G54" s="8" t="s">
        <v>74</v>
      </c>
      <c r="H54" s="40">
        <v>1000</v>
      </c>
      <c r="I54" s="77" t="e">
        <f>+J54+(#REF!-#REF!)</f>
        <v>#REF!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0.25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75" x14ac:dyDescent="0.2">
      <c r="B55" s="146"/>
      <c r="C55" s="143"/>
      <c r="D55" s="139"/>
      <c r="E55" s="39">
        <v>43101</v>
      </c>
      <c r="F55" s="39">
        <v>43465</v>
      </c>
      <c r="G55" s="8" t="s">
        <v>75</v>
      </c>
      <c r="H55" s="40">
        <v>400</v>
      </c>
      <c r="I55" s="77" t="e">
        <f>+J55+(#REF!-#REF!)</f>
        <v>#REF!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0.25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75.75" thickBot="1" x14ac:dyDescent="0.25">
      <c r="B56" s="146"/>
      <c r="C56" s="143"/>
      <c r="D56" s="140"/>
      <c r="E56" s="50">
        <v>43101</v>
      </c>
      <c r="F56" s="50">
        <v>43465</v>
      </c>
      <c r="G56" s="13" t="s">
        <v>76</v>
      </c>
      <c r="H56" s="51">
        <v>1500</v>
      </c>
      <c r="I56" s="51" t="e">
        <f>+J56+(#REF!-#REF!)</f>
        <v>#REF!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0.25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 x14ac:dyDescent="0.2">
      <c r="B57" s="146"/>
      <c r="C57" s="143"/>
      <c r="D57" s="141" t="s">
        <v>89</v>
      </c>
      <c r="E57" s="75">
        <v>43101</v>
      </c>
      <c r="F57" s="75">
        <v>43465</v>
      </c>
      <c r="G57" s="76" t="s">
        <v>77</v>
      </c>
      <c r="H57" s="77">
        <v>4</v>
      </c>
      <c r="I57" s="77" t="e">
        <f>+J57+(#REF!-#REF!)</f>
        <v>#REF!</v>
      </c>
      <c r="J57" s="77">
        <v>0</v>
      </c>
      <c r="K57" s="129">
        <v>0</v>
      </c>
      <c r="L57" s="113" t="e">
        <f t="shared" si="0"/>
        <v>#DIV/0!</v>
      </c>
      <c r="M57" s="114">
        <f t="shared" si="1"/>
        <v>0.25</v>
      </c>
      <c r="N57" s="112" t="str">
        <f t="shared" si="2"/>
        <v xml:space="preserve"> -</v>
      </c>
      <c r="O57" s="110" t="s">
        <v>108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5.75" thickBot="1" x14ac:dyDescent="0.25">
      <c r="B58" s="147"/>
      <c r="C58" s="144"/>
      <c r="D58" s="140"/>
      <c r="E58" s="50">
        <v>43101</v>
      </c>
      <c r="F58" s="50">
        <v>43465</v>
      </c>
      <c r="G58" s="12" t="s">
        <v>78</v>
      </c>
      <c r="H58" s="51">
        <v>8</v>
      </c>
      <c r="I58" s="51" t="e">
        <f>+J58+(#REF!-#REF!)</f>
        <v>#REF!</v>
      </c>
      <c r="J58" s="51">
        <v>2</v>
      </c>
      <c r="K58" s="88">
        <v>0</v>
      </c>
      <c r="L58" s="67">
        <f t="shared" si="0"/>
        <v>0</v>
      </c>
      <c r="M58" s="84">
        <f t="shared" si="1"/>
        <v>0.25</v>
      </c>
      <c r="N58" s="53">
        <f t="shared" si="2"/>
        <v>0</v>
      </c>
      <c r="O58" s="69" t="s">
        <v>108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 x14ac:dyDescent="0.25">
      <c r="M59" s="60">
        <f>+AVERAGE(M12,M14:M15,M17,M19:M31,M33:M43,M45:M58)</f>
        <v>0.25</v>
      </c>
      <c r="N59" s="59">
        <f>+AVERAGE(N12,N14:N15,N17,N19:N31,N33:N43,N45:N58)</f>
        <v>0.3592374423683572</v>
      </c>
      <c r="P59" s="131">
        <f>+SUM(P12,P14:P15,P17,P19:P31,P33:P43,P45:P58)</f>
        <v>2262837</v>
      </c>
      <c r="Q59" s="130">
        <f>+SUM(Q12,Q14:Q15,Q17,Q19:Q31,Q33:Q43,Q45:Q58)</f>
        <v>664855</v>
      </c>
      <c r="R59" s="130">
        <f>+SUM(R12,R14:R15,R17,R19:R31,R33:R43,R45:R58)</f>
        <v>0</v>
      </c>
      <c r="S59" s="132">
        <f t="shared" si="3"/>
        <v>0.29381479974032598</v>
      </c>
      <c r="T59" s="133" t="str">
        <f t="shared" si="4"/>
        <v xml:space="preserve"> -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2018-05-22T20:42:20Z</dcterms:modified>
</cp:coreProperties>
</file>