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mes Acción Septiembre 2020\"/>
    </mc:Choice>
  </mc:AlternateContent>
  <bookViews>
    <workbookView xWindow="0" yWindow="0" windowWidth="20490" windowHeight="77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/>
  <c r="K13" i="7"/>
  <c r="M13" i="7"/>
  <c r="K14" i="7"/>
  <c r="M14" i="7"/>
  <c r="K15" i="7"/>
  <c r="M15" i="7"/>
  <c r="K16" i="7"/>
  <c r="M16" i="7"/>
  <c r="K17" i="7"/>
  <c r="M17" i="7"/>
  <c r="K18" i="7"/>
  <c r="M18" i="7"/>
  <c r="K19" i="7"/>
  <c r="M19" i="7"/>
  <c r="K20" i="7"/>
  <c r="M20" i="7"/>
  <c r="K21" i="7"/>
  <c r="M21" i="7"/>
  <c r="K22" i="7"/>
  <c r="M22" i="7"/>
  <c r="M23" i="7"/>
  <c r="M24" i="7"/>
  <c r="K25" i="7"/>
  <c r="M25" i="7"/>
  <c r="M26" i="7"/>
  <c r="K27" i="7"/>
  <c r="M27" i="7"/>
  <c r="M28" i="7"/>
  <c r="K29" i="7"/>
  <c r="M29" i="7"/>
  <c r="M30" i="7"/>
  <c r="K32" i="7"/>
  <c r="M32" i="7"/>
  <c r="K33" i="7"/>
  <c r="M33" i="7"/>
  <c r="K34" i="7"/>
  <c r="M34" i="7"/>
  <c r="K35" i="7"/>
  <c r="M35" i="7"/>
  <c r="Q36" i="7"/>
  <c r="P36" i="7"/>
  <c r="O36" i="7"/>
  <c r="M36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2" i="7"/>
  <c r="L33" i="7"/>
  <c r="L34" i="7"/>
  <c r="L35" i="7"/>
  <c r="L36" i="7"/>
  <c r="S36" i="7"/>
  <c r="R36" i="7"/>
  <c r="R14" i="7"/>
  <c r="S14" i="7"/>
  <c r="R15" i="7"/>
  <c r="S15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2" i="7"/>
  <c r="S32" i="7"/>
  <c r="R33" i="7"/>
  <c r="S33" i="7"/>
  <c r="R34" i="7"/>
  <c r="S34" i="7"/>
  <c r="R35" i="7"/>
  <c r="S35" i="7"/>
  <c r="S13" i="7"/>
  <c r="R13" i="7"/>
  <c r="S12" i="7"/>
  <c r="R12" i="7"/>
  <c r="K23" i="7"/>
  <c r="K24" i="7"/>
  <c r="K26" i="7"/>
  <c r="K28" i="7"/>
  <c r="K30" i="7"/>
</calcChain>
</file>

<file path=xl/sharedStrings.xml><?xml version="1.0" encoding="utf-8"?>
<sst xmlns="http://schemas.openxmlformats.org/spreadsheetml/2006/main" count="58" uniqueCount="58">
  <si>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</si>
  <si>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</si>
  <si>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</si>
  <si>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</si>
  <si>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</si>
  <si>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</si>
  <si>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</si>
  <si>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</si>
  <si>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</si>
  <si>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</si>
  <si>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</si>
  <si>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</si>
  <si>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</si>
  <si>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</si>
  <si>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</si>
  <si>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</si>
  <si>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</si>
  <si>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</si>
  <si>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</si>
  <si>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</si>
  <si>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</si>
  <si>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</si>
  <si>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</si>
  <si>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</si>
  <si>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</si>
  <si>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</si>
  <si>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Número de Escuelas Municipales de Artes y Oficios mantenidas.</t>
  </si>
  <si>
    <t>Número de iniciativas de formación artística en extensión implementadas y mantenidas para atención de población desde la primera infancia con enfoque diferencial y/o terapéutico.</t>
  </si>
  <si>
    <t>Número de iniciativas de cultura ciudadana realizadas.</t>
  </si>
  <si>
    <t>Número de proyectos desarrollados para fortalecimiento a modelos de gestión artística, cultural o de la industria creativa.</t>
  </si>
  <si>
    <t>Número de redes municipales de bibliotecas mantenidas que incorporen a la Biblioteca Pública Gabriel Turbay.</t>
  </si>
  <si>
    <t>Número de talleres de lectura, escritura y oralidad realizados con niñas, niños y adolescentes en concordancia con el  plan nacional de lectura, escritura y la política nacional de lectura y bibliotecas.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</si>
  <si>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</si>
  <si>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Número de centros de acceso a la información, observación y aceleración implementados y mantenidos para fomento del desarrollo artístico, creativo y de gestión cultural.</t>
  </si>
  <si>
    <t>Número de iniciativas de innovación artística, cultural y creativa realizadas que contribuyan a fortalecer las cadenas de valor productivo de las artes.</t>
  </si>
  <si>
    <t>Número de plataformas digitales de comunicación y difusión artística y cultural mantenidas.</t>
  </si>
  <si>
    <t>Número de Emisoras Culturales Luis Carlos Galán Sarmiento - La Cultural 100.7 en funcionamiento.</t>
  </si>
  <si>
    <t>Número de acciones de fortalecimiento realizadas al Consejo Municipal de Cultura y de Turismo.</t>
  </si>
  <si>
    <t>Número de Planes Decenales de Cultura y Turismo formulados e implementados.</t>
  </si>
  <si>
    <t>Número de iniciativas artísticas y culturales enmarcadas en el Plan Integral Zonal realizadas.</t>
  </si>
  <si>
    <t>Número de Bienes de Interés Cultural Patrimonial adquiridos.</t>
  </si>
  <si>
    <t>Número de acciones de restauración, conservación, recuperación, mantenimiento, apropiación, promoción y/o difusión del patrimonio cultural material mueble e inmueble e inmaterial realizados.</t>
  </si>
  <si>
    <t>Porcentaje de avance de la ejecución del proyecto de adecuación, recuperación, modernización y/o dotación de la Biblioteca Gabriel Turbay.</t>
  </si>
  <si>
    <t>Número de agendas de programación artística, cultural y creativas mantenidas que fortalezcan los circuitos artísticos y culturales.</t>
  </si>
  <si>
    <t>Número de agendas culturales, artísticas, educativas y deportivas creadas en el marco de celebración de los 400 años de la ciudad.</t>
  </si>
  <si>
    <t>Número de acciones realizadas para fortalecer el reconocimiento, difusión y promoción turística y potenciar los puntos PITs.</t>
  </si>
  <si>
    <t>Número de eventos culturales realizados  para fomentar la promoción y la competitividad turística del destino.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</si>
  <si>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</si>
  <si>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 xml:space="preserve">Número de acciones de fortalecimiento al Bureau de Convenciones de Bucaramanga implementadas para promoción y posicionamiento de la ciudad y la región como destinos. </t>
  </si>
  <si>
    <t>1. BUCARAMANGA EQUITATIVA E INCLUYENTE: UNA CIUDAD DE BIENESTAR</t>
  </si>
  <si>
    <t>VIDA CULTURAL Y BIENESTAR CREATIVO SOSTENIBLE</t>
  </si>
  <si>
    <t>ARTE, CULTURA Y CREATIVIDAD PARA LA TRANSFORMACIÓN SOCIAL</t>
  </si>
  <si>
    <t>PATRIMONIO CULTURAL: CIRCUITOS CULTURALES Y CREATIVOS PARA TODOS</t>
  </si>
  <si>
    <t>BGA NODO DE ACTIVACIÓN TURÍSTICA</t>
  </si>
  <si>
    <t>GESTIÓN INTEGRAL DE DESTINO Y FORTALECIMIENTO DE LA OFERTA TURÍSTICA DE LA CIUDAD</t>
  </si>
  <si>
    <t>PRODUCTIVIDAD Y COMPETITIVIDAD DE LAS EMPRESAS GENERADORAS DE MARCA CIUDAD</t>
  </si>
  <si>
    <t>3. BUCARAMANGA PRODUCTIVA Y COMPETITIVA: EMPRESAS INNOVADORAS, RESPONSABLES Y CONSCIENTES</t>
  </si>
  <si>
    <t>PLAN DE ACCIÓN - INSTITUTO MUNICIPAL DE CULTURA Y TURISMO (IMCT)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</si>
</sst>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5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2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42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3" fontId="5" fillId="2" borderId="0" xfId="0" applyNumberFormat="1" applyFont="1" applyFill="1" applyBorder="1" applyAlignment="1">
      <alignment horizontal="center" vertical="center"/>
    </xf>
    <xf numFmtId="9" fontId="8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9" fontId="5" fillId="2" borderId="24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164" fontId="5" fillId="0" borderId="42" xfId="0" applyNumberFormat="1" applyFon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9" fontId="8" fillId="0" borderId="49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0" borderId="53" xfId="0" applyNumberFormat="1" applyFont="1" applyBorder="1" applyAlignment="1">
      <alignment horizontal="center" vertical="center"/>
    </xf>
    <xf numFmtId="9" fontId="6" fillId="3" borderId="37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0" fontId="5" fillId="0" borderId="32" xfId="0" quotePrefix="1" applyFont="1" applyFill="1" applyBorder="1"/>
    <xf numFmtId="3" fontId="6" fillId="3" borderId="39" xfId="0" applyNumberFormat="1" applyFont="1" applyFill="1" applyBorder="1" applyAlignment="1">
      <alignment horizontal="center" vertical="center"/>
    </xf>
    <xf numFmtId="3" fontId="6" fillId="3" borderId="40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</cellXfs>
  <cellStyles count="5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99" t="s">
        <v>16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2:20" ht="20.100000000000001" customHeight="1" x14ac:dyDescent="0.2">
      <c r="B3" s="99" t="s">
        <v>25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"/>
    </row>
    <row r="4" spans="2:20" ht="20.100000000000001" customHeight="1" x14ac:dyDescent="0.2">
      <c r="B4" s="99" t="s">
        <v>57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44104</v>
      </c>
      <c r="D8" s="100" t="s">
        <v>3</v>
      </c>
      <c r="E8" s="101"/>
      <c r="F8" s="101"/>
      <c r="G8" s="101"/>
      <c r="H8" s="101"/>
      <c r="I8" s="101"/>
      <c r="J8" s="102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03" t="s">
        <v>17</v>
      </c>
      <c r="C9" s="106" t="s">
        <v>18</v>
      </c>
      <c r="D9" s="108" t="s">
        <v>0</v>
      </c>
      <c r="E9" s="111" t="s">
        <v>4</v>
      </c>
      <c r="F9" s="111"/>
      <c r="G9" s="111" t="s">
        <v>5</v>
      </c>
      <c r="H9" s="111"/>
      <c r="I9" s="111"/>
      <c r="J9" s="113"/>
      <c r="K9" s="5"/>
      <c r="L9" s="108" t="s">
        <v>6</v>
      </c>
      <c r="M9" s="113"/>
      <c r="N9" s="88" t="s">
        <v>23</v>
      </c>
      <c r="O9" s="89"/>
      <c r="P9" s="89"/>
      <c r="Q9" s="89"/>
      <c r="R9" s="89"/>
      <c r="S9" s="90"/>
    </row>
    <row r="10" spans="2:20" ht="17.100000000000001" customHeight="1" x14ac:dyDescent="0.2">
      <c r="B10" s="104"/>
      <c r="C10" s="107"/>
      <c r="D10" s="109"/>
      <c r="E10" s="112"/>
      <c r="F10" s="112"/>
      <c r="G10" s="112" t="s">
        <v>7</v>
      </c>
      <c r="H10" s="97" t="s">
        <v>24</v>
      </c>
      <c r="I10" s="116" t="s">
        <v>1</v>
      </c>
      <c r="J10" s="114" t="s">
        <v>8</v>
      </c>
      <c r="K10" s="6"/>
      <c r="L10" s="118" t="s">
        <v>9</v>
      </c>
      <c r="M10" s="120" t="s">
        <v>10</v>
      </c>
      <c r="N10" s="91"/>
      <c r="O10" s="92"/>
      <c r="P10" s="92"/>
      <c r="Q10" s="92"/>
      <c r="R10" s="92"/>
      <c r="S10" s="93"/>
    </row>
    <row r="11" spans="2:20" ht="37.5" customHeight="1" thickBot="1" x14ac:dyDescent="0.25">
      <c r="B11" s="105"/>
      <c r="C11" s="107"/>
      <c r="D11" s="110"/>
      <c r="E11" s="19" t="s">
        <v>11</v>
      </c>
      <c r="F11" s="19" t="s">
        <v>12</v>
      </c>
      <c r="G11" s="97"/>
      <c r="H11" s="98"/>
      <c r="I11" s="117"/>
      <c r="J11" s="115"/>
      <c r="K11" s="20"/>
      <c r="L11" s="119"/>
      <c r="M11" s="121"/>
      <c r="N11" s="21" t="s">
        <v>22</v>
      </c>
      <c r="O11" s="22" t="s">
        <v>19</v>
      </c>
      <c r="P11" s="23" t="s">
        <v>20</v>
      </c>
      <c r="Q11" s="24" t="s">
        <v>21</v>
      </c>
      <c r="R11" s="24" t="s">
        <v>14</v>
      </c>
      <c r="S11" s="25" t="s">
        <v>15</v>
      </c>
    </row>
    <row r="12" spans="2:20" ht="30" x14ac:dyDescent="0.2">
      <c r="B12" s="85" t="s">
        <v>49</v>
      </c>
      <c r="C12" s="82" t="s">
        <v>50</v>
      </c>
      <c r="D12" s="94" t="s">
        <v>51</v>
      </c>
      <c r="E12" s="29">
        <v>43831</v>
      </c>
      <c r="F12" s="29">
        <v>44196</v>
      </c>
      <c r="G12" s="14" t="s">
        <v>26</v>
      </c>
      <c r="H12" s="30">
        <v>1</v>
      </c>
      <c r="I12" s="30">
        <v>1</v>
      </c>
      <c r="J12" s="55">
        <v>1</v>
      </c>
      <c r="K12" s="71">
        <f>+J12/I12</f>
        <v>1</v>
      </c>
      <c r="L12" s="66">
        <f>DAYS360(E12,$C$8)/DAYS360(E12,F12)</f>
        <v>0.74722222222222223</v>
      </c>
      <c r="M12" s="32">
        <f>IF(I12=0," -",IF(K12&gt;100%,100%,K12))</f>
        <v>1</v>
      </c>
      <c r="N12" s="61">
        <v>0</v>
      </c>
      <c r="O12" s="30">
        <v>1481718</v>
      </c>
      <c r="P12" s="30">
        <v>1466438</v>
      </c>
      <c r="Q12" s="30">
        <v>0</v>
      </c>
      <c r="R12" s="31">
        <f>IF(O12=0," -",P12/O12)</f>
        <v>0.98968764636725748</v>
      </c>
      <c r="S12" s="32" t="str">
        <f>IF(Q12=0," -",IF(P12=0,100%,Q12/P12))</f>
        <v xml:space="preserve"> -</v>
      </c>
    </row>
    <row r="13" spans="2:20" ht="75" x14ac:dyDescent="0.2">
      <c r="B13" s="86"/>
      <c r="C13" s="83"/>
      <c r="D13" s="95"/>
      <c r="E13" s="26">
        <v>43831</v>
      </c>
      <c r="F13" s="26">
        <v>44196</v>
      </c>
      <c r="G13" s="15" t="s">
        <v>27</v>
      </c>
      <c r="H13" s="27">
        <v>4</v>
      </c>
      <c r="I13" s="27">
        <v>1</v>
      </c>
      <c r="J13" s="56">
        <v>1</v>
      </c>
      <c r="K13" s="72">
        <f>+J13/I13</f>
        <v>1</v>
      </c>
      <c r="L13" s="67">
        <f>DAYS360(E13,$C$8)/DAYS360(E13,F13)</f>
        <v>0.74722222222222223</v>
      </c>
      <c r="M13" s="33">
        <f>IF(I13=0," -",IF(K13&gt;100%,100%,K13))</f>
        <v>1</v>
      </c>
      <c r="N13" s="62">
        <v>0</v>
      </c>
      <c r="O13" s="27">
        <v>50000</v>
      </c>
      <c r="P13" s="27">
        <v>30000</v>
      </c>
      <c r="Q13" s="27">
        <v>0</v>
      </c>
      <c r="R13" s="28">
        <f>IF(O13=0," -",P13/O13)</f>
        <v>0.6</v>
      </c>
      <c r="S13" s="33" t="str">
        <f>IF(Q13=0," -",IF(P13=0,100%,Q13/P13))</f>
        <v xml:space="preserve"> -</v>
      </c>
    </row>
    <row r="14" spans="2:20" ht="30" x14ac:dyDescent="0.2">
      <c r="B14" s="86"/>
      <c r="C14" s="83"/>
      <c r="D14" s="95"/>
      <c r="E14" s="26">
        <v>43831</v>
      </c>
      <c r="F14" s="26">
        <v>44196</v>
      </c>
      <c r="G14" s="15" t="s">
        <v>28</v>
      </c>
      <c r="H14" s="27">
        <v>4</v>
      </c>
      <c r="I14" s="27">
        <v>1</v>
      </c>
      <c r="J14" s="56">
        <v>0</v>
      </c>
      <c r="K14" s="72">
        <f>+J14/I14</f>
        <v>0</v>
      </c>
      <c r="L14" s="67">
        <f t="shared" ref="L14:L35" si="0">DAYS360(E14,$C$8)/DAYS360(E14,F14)</f>
        <v>0.74722222222222223</v>
      </c>
      <c r="M14" s="33">
        <f t="shared" ref="M14:M35" si="1">IF(I14=0," -",IF(K14&gt;100%,100%,K14))</f>
        <v>0</v>
      </c>
      <c r="N14" s="62">
        <v>0</v>
      </c>
      <c r="O14" s="27">
        <v>100000</v>
      </c>
      <c r="P14" s="27">
        <v>0</v>
      </c>
      <c r="Q14" s="27">
        <v>0</v>
      </c>
      <c r="R14" s="28">
        <f t="shared" ref="R14:R36" si="2">IF(O14=0," -",P14/O14)</f>
        <v>0</v>
      </c>
      <c r="S14" s="33" t="str">
        <f t="shared" ref="S14:S36" si="3">IF(Q14=0," -",IF(P14=0,100%,Q14/P14))</f>
        <v xml:space="preserve"> -</v>
      </c>
    </row>
    <row r="15" spans="2:20" ht="60" x14ac:dyDescent="0.2">
      <c r="B15" s="86"/>
      <c r="C15" s="83"/>
      <c r="D15" s="95"/>
      <c r="E15" s="26">
        <v>43831</v>
      </c>
      <c r="F15" s="26">
        <v>44196</v>
      </c>
      <c r="G15" s="15" t="s">
        <v>29</v>
      </c>
      <c r="H15" s="27">
        <v>4</v>
      </c>
      <c r="I15" s="27">
        <v>1</v>
      </c>
      <c r="J15" s="56">
        <v>0</v>
      </c>
      <c r="K15" s="72">
        <f t="shared" ref="K15:K35" si="4">+J15/I15</f>
        <v>0</v>
      </c>
      <c r="L15" s="67">
        <f t="shared" si="0"/>
        <v>0.74722222222222223</v>
      </c>
      <c r="M15" s="33">
        <f t="shared" si="1"/>
        <v>0</v>
      </c>
      <c r="N15" s="62">
        <v>0</v>
      </c>
      <c r="O15" s="27">
        <v>50001.472000000002</v>
      </c>
      <c r="P15" s="27">
        <v>0</v>
      </c>
      <c r="Q15" s="27">
        <v>0</v>
      </c>
      <c r="R15" s="28">
        <f t="shared" si="2"/>
        <v>0</v>
      </c>
      <c r="S15" s="33" t="str">
        <f t="shared" si="3"/>
        <v xml:space="preserve"> -</v>
      </c>
    </row>
    <row r="16" spans="2:20" ht="45" x14ac:dyDescent="0.2">
      <c r="B16" s="86"/>
      <c r="C16" s="83"/>
      <c r="D16" s="95"/>
      <c r="E16" s="26">
        <v>43831</v>
      </c>
      <c r="F16" s="26">
        <v>44196</v>
      </c>
      <c r="G16" s="15" t="s">
        <v>30</v>
      </c>
      <c r="H16" s="27">
        <v>1</v>
      </c>
      <c r="I16" s="27">
        <v>1</v>
      </c>
      <c r="J16" s="56">
        <v>1</v>
      </c>
      <c r="K16" s="72">
        <f t="shared" si="4"/>
        <v>1</v>
      </c>
      <c r="L16" s="67">
        <f t="shared" si="0"/>
        <v>0.74722222222222223</v>
      </c>
      <c r="M16" s="33">
        <f t="shared" si="1"/>
        <v>1</v>
      </c>
      <c r="N16" s="62">
        <v>0</v>
      </c>
      <c r="O16" s="27">
        <v>3481596</v>
      </c>
      <c r="P16" s="27">
        <v>2478116</v>
      </c>
      <c r="Q16" s="27">
        <v>0</v>
      </c>
      <c r="R16" s="28">
        <f t="shared" si="2"/>
        <v>0.71177586371307866</v>
      </c>
      <c r="S16" s="33" t="str">
        <f t="shared" si="3"/>
        <v xml:space="preserve"> -</v>
      </c>
    </row>
    <row r="17" spans="2:19" ht="90" x14ac:dyDescent="0.2">
      <c r="B17" s="86"/>
      <c r="C17" s="83"/>
      <c r="D17" s="95"/>
      <c r="E17" s="26">
        <v>43831</v>
      </c>
      <c r="F17" s="26">
        <v>44196</v>
      </c>
      <c r="G17" s="15" t="s">
        <v>31</v>
      </c>
      <c r="H17" s="27">
        <v>200</v>
      </c>
      <c r="I17" s="27">
        <v>50</v>
      </c>
      <c r="J17" s="56">
        <v>20</v>
      </c>
      <c r="K17" s="72">
        <f t="shared" si="4"/>
        <v>0.4</v>
      </c>
      <c r="L17" s="67">
        <f t="shared" si="0"/>
        <v>0.74722222222222223</v>
      </c>
      <c r="M17" s="33">
        <f t="shared" si="1"/>
        <v>0.4</v>
      </c>
      <c r="N17" s="62">
        <v>0</v>
      </c>
      <c r="O17" s="27">
        <v>92500</v>
      </c>
      <c r="P17" s="27">
        <v>18500</v>
      </c>
      <c r="Q17" s="27">
        <v>0</v>
      </c>
      <c r="R17" s="28">
        <f t="shared" si="2"/>
        <v>0.2</v>
      </c>
      <c r="S17" s="33" t="str">
        <f t="shared" si="3"/>
        <v xml:space="preserve"> -</v>
      </c>
    </row>
    <row r="18" spans="2:19" ht="90" x14ac:dyDescent="0.2">
      <c r="B18" s="86"/>
      <c r="C18" s="83"/>
      <c r="D18" s="95"/>
      <c r="E18" s="26">
        <v>43831</v>
      </c>
      <c r="F18" s="26">
        <v>44196</v>
      </c>
      <c r="G18" s="15" t="s">
        <v>32</v>
      </c>
      <c r="H18" s="27">
        <v>16</v>
      </c>
      <c r="I18" s="27">
        <v>3</v>
      </c>
      <c r="J18" s="56">
        <v>3</v>
      </c>
      <c r="K18" s="72">
        <f t="shared" si="4"/>
        <v>1</v>
      </c>
      <c r="L18" s="67">
        <f t="shared" si="0"/>
        <v>0.74722222222222223</v>
      </c>
      <c r="M18" s="33">
        <f t="shared" si="1"/>
        <v>1</v>
      </c>
      <c r="N18" s="62">
        <v>0</v>
      </c>
      <c r="O18" s="27">
        <v>2053654</v>
      </c>
      <c r="P18" s="27">
        <v>1198879</v>
      </c>
      <c r="Q18" s="27">
        <v>0</v>
      </c>
      <c r="R18" s="28">
        <f t="shared" si="2"/>
        <v>0.58377847485506318</v>
      </c>
      <c r="S18" s="33" t="str">
        <f t="shared" si="3"/>
        <v xml:space="preserve"> -</v>
      </c>
    </row>
    <row r="19" spans="2:19" ht="75" x14ac:dyDescent="0.2">
      <c r="B19" s="86"/>
      <c r="C19" s="83"/>
      <c r="D19" s="95"/>
      <c r="E19" s="26">
        <v>43831</v>
      </c>
      <c r="F19" s="26">
        <v>44196</v>
      </c>
      <c r="G19" s="15" t="s">
        <v>33</v>
      </c>
      <c r="H19" s="27">
        <v>1</v>
      </c>
      <c r="I19" s="27">
        <v>1</v>
      </c>
      <c r="J19" s="56">
        <v>0</v>
      </c>
      <c r="K19" s="72">
        <f t="shared" si="4"/>
        <v>0</v>
      </c>
      <c r="L19" s="67">
        <f t="shared" si="0"/>
        <v>0.74722222222222223</v>
      </c>
      <c r="M19" s="33">
        <f t="shared" si="1"/>
        <v>0</v>
      </c>
      <c r="N19" s="62">
        <v>0</v>
      </c>
      <c r="O19" s="27">
        <v>30000</v>
      </c>
      <c r="P19" s="27">
        <v>0</v>
      </c>
      <c r="Q19" s="27">
        <v>0</v>
      </c>
      <c r="R19" s="28">
        <f t="shared" si="2"/>
        <v>0</v>
      </c>
      <c r="S19" s="33" t="str">
        <f t="shared" si="3"/>
        <v xml:space="preserve"> -</v>
      </c>
    </row>
    <row r="20" spans="2:19" ht="75" x14ac:dyDescent="0.2">
      <c r="B20" s="86"/>
      <c r="C20" s="83"/>
      <c r="D20" s="95"/>
      <c r="E20" s="26">
        <v>43831</v>
      </c>
      <c r="F20" s="26">
        <v>44196</v>
      </c>
      <c r="G20" s="15" t="s">
        <v>34</v>
      </c>
      <c r="H20" s="27">
        <v>3</v>
      </c>
      <c r="I20" s="27">
        <v>1</v>
      </c>
      <c r="J20" s="56">
        <v>0</v>
      </c>
      <c r="K20" s="72">
        <f t="shared" si="4"/>
        <v>0</v>
      </c>
      <c r="L20" s="67">
        <f t="shared" si="0"/>
        <v>0.74722222222222223</v>
      </c>
      <c r="M20" s="33">
        <f t="shared" si="1"/>
        <v>0</v>
      </c>
      <c r="N20" s="62">
        <v>0</v>
      </c>
      <c r="O20" s="27">
        <v>20000</v>
      </c>
      <c r="P20" s="27">
        <v>0</v>
      </c>
      <c r="Q20" s="27">
        <v>0</v>
      </c>
      <c r="R20" s="28">
        <f t="shared" si="2"/>
        <v>0</v>
      </c>
      <c r="S20" s="33" t="str">
        <f t="shared" si="3"/>
        <v xml:space="preserve"> -</v>
      </c>
    </row>
    <row r="21" spans="2:19" ht="45" x14ac:dyDescent="0.2">
      <c r="B21" s="86"/>
      <c r="C21" s="83"/>
      <c r="D21" s="95"/>
      <c r="E21" s="26">
        <v>43831</v>
      </c>
      <c r="F21" s="26">
        <v>44196</v>
      </c>
      <c r="G21" s="15" t="s">
        <v>35</v>
      </c>
      <c r="H21" s="27">
        <v>1</v>
      </c>
      <c r="I21" s="27">
        <v>1</v>
      </c>
      <c r="J21" s="56">
        <v>0</v>
      </c>
      <c r="K21" s="72">
        <f t="shared" si="4"/>
        <v>0</v>
      </c>
      <c r="L21" s="67">
        <f t="shared" si="0"/>
        <v>0.74722222222222223</v>
      </c>
      <c r="M21" s="33">
        <f t="shared" si="1"/>
        <v>0</v>
      </c>
      <c r="N21" s="62">
        <v>0</v>
      </c>
      <c r="O21" s="27">
        <v>13000</v>
      </c>
      <c r="P21" s="27">
        <v>0</v>
      </c>
      <c r="Q21" s="27">
        <v>0</v>
      </c>
      <c r="R21" s="28">
        <f t="shared" si="2"/>
        <v>0</v>
      </c>
      <c r="S21" s="33" t="str">
        <f t="shared" si="3"/>
        <v xml:space="preserve"> -</v>
      </c>
    </row>
    <row r="22" spans="2:19" ht="45" x14ac:dyDescent="0.2">
      <c r="B22" s="86"/>
      <c r="C22" s="83"/>
      <c r="D22" s="95"/>
      <c r="E22" s="26">
        <v>43831</v>
      </c>
      <c r="F22" s="26">
        <v>44196</v>
      </c>
      <c r="G22" s="15" t="s">
        <v>36</v>
      </c>
      <c r="H22" s="27">
        <v>1</v>
      </c>
      <c r="I22" s="27">
        <v>1</v>
      </c>
      <c r="J22" s="56">
        <v>1</v>
      </c>
      <c r="K22" s="72">
        <f t="shared" si="4"/>
        <v>1</v>
      </c>
      <c r="L22" s="67">
        <f t="shared" si="0"/>
        <v>0.74722222222222223</v>
      </c>
      <c r="M22" s="33">
        <f t="shared" si="1"/>
        <v>1</v>
      </c>
      <c r="N22" s="62">
        <v>0</v>
      </c>
      <c r="O22" s="27">
        <v>538509</v>
      </c>
      <c r="P22" s="27">
        <v>493266</v>
      </c>
      <c r="Q22" s="27">
        <v>0</v>
      </c>
      <c r="R22" s="28">
        <f t="shared" si="2"/>
        <v>0.9159846910636591</v>
      </c>
      <c r="S22" s="33" t="str">
        <f t="shared" si="3"/>
        <v xml:space="preserve"> -</v>
      </c>
    </row>
    <row r="23" spans="2:19" ht="45" x14ac:dyDescent="0.2">
      <c r="B23" s="86"/>
      <c r="C23" s="83"/>
      <c r="D23" s="95"/>
      <c r="E23" s="26">
        <v>43831</v>
      </c>
      <c r="F23" s="26">
        <v>44196</v>
      </c>
      <c r="G23" s="15" t="s">
        <v>37</v>
      </c>
      <c r="H23" s="27">
        <v>3</v>
      </c>
      <c r="I23" s="27">
        <v>0</v>
      </c>
      <c r="J23" s="56">
        <v>0</v>
      </c>
      <c r="K23" s="72" t="e">
        <f t="shared" si="4"/>
        <v>#DIV/0!</v>
      </c>
      <c r="L23" s="67">
        <f t="shared" si="0"/>
        <v>0.74722222222222223</v>
      </c>
      <c r="M23" s="33" t="str">
        <f t="shared" si="1"/>
        <v xml:space="preserve"> -</v>
      </c>
      <c r="N23" s="62">
        <v>0</v>
      </c>
      <c r="O23" s="27">
        <v>0</v>
      </c>
      <c r="P23" s="27">
        <v>0</v>
      </c>
      <c r="Q23" s="27">
        <v>0</v>
      </c>
      <c r="R23" s="28" t="str">
        <f t="shared" si="2"/>
        <v xml:space="preserve"> -</v>
      </c>
      <c r="S23" s="33" t="str">
        <f t="shared" si="3"/>
        <v xml:space="preserve"> -</v>
      </c>
    </row>
    <row r="24" spans="2:19" ht="45" x14ac:dyDescent="0.2">
      <c r="B24" s="86"/>
      <c r="C24" s="83"/>
      <c r="D24" s="95"/>
      <c r="E24" s="26">
        <v>43831</v>
      </c>
      <c r="F24" s="26">
        <v>44196</v>
      </c>
      <c r="G24" s="15" t="s">
        <v>38</v>
      </c>
      <c r="H24" s="27">
        <v>1</v>
      </c>
      <c r="I24" s="27">
        <v>0</v>
      </c>
      <c r="J24" s="56">
        <v>0</v>
      </c>
      <c r="K24" s="72" t="e">
        <f t="shared" si="4"/>
        <v>#DIV/0!</v>
      </c>
      <c r="L24" s="67">
        <f t="shared" si="0"/>
        <v>0.74722222222222223</v>
      </c>
      <c r="M24" s="33" t="str">
        <f t="shared" si="1"/>
        <v xml:space="preserve"> -</v>
      </c>
      <c r="N24" s="62">
        <v>0</v>
      </c>
      <c r="O24" s="27">
        <v>0</v>
      </c>
      <c r="P24" s="27">
        <v>0</v>
      </c>
      <c r="Q24" s="27">
        <v>0</v>
      </c>
      <c r="R24" s="28" t="str">
        <f t="shared" si="2"/>
        <v xml:space="preserve"> -</v>
      </c>
      <c r="S24" s="33" t="str">
        <f t="shared" si="3"/>
        <v xml:space="preserve"> -</v>
      </c>
    </row>
    <row r="25" spans="2:19" ht="45.75" thickBot="1" x14ac:dyDescent="0.25">
      <c r="B25" s="86"/>
      <c r="C25" s="83"/>
      <c r="D25" s="96"/>
      <c r="E25" s="34">
        <v>43831</v>
      </c>
      <c r="F25" s="34">
        <v>44196</v>
      </c>
      <c r="G25" s="16" t="s">
        <v>39</v>
      </c>
      <c r="H25" s="35">
        <v>2</v>
      </c>
      <c r="I25" s="35">
        <v>1</v>
      </c>
      <c r="J25" s="57">
        <v>1</v>
      </c>
      <c r="K25" s="73">
        <f t="shared" si="4"/>
        <v>1</v>
      </c>
      <c r="L25" s="68">
        <f t="shared" si="0"/>
        <v>0.74722222222222223</v>
      </c>
      <c r="M25" s="37">
        <f t="shared" si="1"/>
        <v>1</v>
      </c>
      <c r="N25" s="63">
        <v>0</v>
      </c>
      <c r="O25" s="35">
        <v>47025</v>
      </c>
      <c r="P25" s="35">
        <v>47025</v>
      </c>
      <c r="Q25" s="35">
        <v>0</v>
      </c>
      <c r="R25" s="36">
        <f t="shared" si="2"/>
        <v>1</v>
      </c>
      <c r="S25" s="37" t="str">
        <f t="shared" si="3"/>
        <v xml:space="preserve"> -</v>
      </c>
    </row>
    <row r="26" spans="2:19" ht="30" x14ac:dyDescent="0.2">
      <c r="B26" s="86"/>
      <c r="C26" s="83"/>
      <c r="D26" s="94" t="s">
        <v>52</v>
      </c>
      <c r="E26" s="51">
        <v>43831</v>
      </c>
      <c r="F26" s="51">
        <v>44196</v>
      </c>
      <c r="G26" s="17" t="s">
        <v>40</v>
      </c>
      <c r="H26" s="52">
        <v>1</v>
      </c>
      <c r="I26" s="52">
        <v>0</v>
      </c>
      <c r="J26" s="58">
        <v>0</v>
      </c>
      <c r="K26" s="74" t="e">
        <f t="shared" si="4"/>
        <v>#DIV/0!</v>
      </c>
      <c r="L26" s="69">
        <f t="shared" si="0"/>
        <v>0.74722222222222223</v>
      </c>
      <c r="M26" s="54" t="str">
        <f t="shared" si="1"/>
        <v xml:space="preserve"> -</v>
      </c>
      <c r="N26" s="64">
        <v>0</v>
      </c>
      <c r="O26" s="52">
        <v>0</v>
      </c>
      <c r="P26" s="52">
        <v>0</v>
      </c>
      <c r="Q26" s="52">
        <v>0</v>
      </c>
      <c r="R26" s="53" t="str">
        <f t="shared" si="2"/>
        <v xml:space="preserve"> -</v>
      </c>
      <c r="S26" s="54" t="str">
        <f t="shared" si="3"/>
        <v xml:space="preserve"> -</v>
      </c>
    </row>
    <row r="27" spans="2:19" ht="90" x14ac:dyDescent="0.2">
      <c r="B27" s="86"/>
      <c r="C27" s="83"/>
      <c r="D27" s="95"/>
      <c r="E27" s="26">
        <v>43831</v>
      </c>
      <c r="F27" s="26">
        <v>44196</v>
      </c>
      <c r="G27" s="15" t="s">
        <v>41</v>
      </c>
      <c r="H27" s="27">
        <v>14</v>
      </c>
      <c r="I27" s="27">
        <v>3</v>
      </c>
      <c r="J27" s="56">
        <v>3</v>
      </c>
      <c r="K27" s="72">
        <f t="shared" si="4"/>
        <v>1</v>
      </c>
      <c r="L27" s="67">
        <f t="shared" si="0"/>
        <v>0.74722222222222223</v>
      </c>
      <c r="M27" s="33">
        <f t="shared" si="1"/>
        <v>1</v>
      </c>
      <c r="N27" s="62">
        <v>0</v>
      </c>
      <c r="O27" s="27">
        <v>4194326</v>
      </c>
      <c r="P27" s="27">
        <v>696100</v>
      </c>
      <c r="Q27" s="27">
        <v>0</v>
      </c>
      <c r="R27" s="28">
        <f t="shared" si="2"/>
        <v>0.16596230240567852</v>
      </c>
      <c r="S27" s="33" t="str">
        <f t="shared" si="3"/>
        <v xml:space="preserve"> -</v>
      </c>
    </row>
    <row r="28" spans="2:19" ht="75" x14ac:dyDescent="0.2">
      <c r="B28" s="86"/>
      <c r="C28" s="83"/>
      <c r="D28" s="95"/>
      <c r="E28" s="26">
        <v>43831</v>
      </c>
      <c r="F28" s="26">
        <v>44196</v>
      </c>
      <c r="G28" s="15" t="s">
        <v>42</v>
      </c>
      <c r="H28" s="28">
        <v>1</v>
      </c>
      <c r="I28" s="28">
        <v>0</v>
      </c>
      <c r="J28" s="59">
        <v>0</v>
      </c>
      <c r="K28" s="72" t="e">
        <f t="shared" si="4"/>
        <v>#DIV/0!</v>
      </c>
      <c r="L28" s="67">
        <f t="shared" si="0"/>
        <v>0.74722222222222223</v>
      </c>
      <c r="M28" s="33" t="str">
        <f t="shared" si="1"/>
        <v xml:space="preserve"> -</v>
      </c>
      <c r="N28" s="62">
        <v>0</v>
      </c>
      <c r="O28" s="27">
        <v>0</v>
      </c>
      <c r="P28" s="27">
        <v>0</v>
      </c>
      <c r="Q28" s="27">
        <v>0</v>
      </c>
      <c r="R28" s="28" t="str">
        <f t="shared" si="2"/>
        <v xml:space="preserve"> -</v>
      </c>
      <c r="S28" s="33" t="str">
        <f t="shared" si="3"/>
        <v xml:space="preserve"> -</v>
      </c>
    </row>
    <row r="29" spans="2:19" ht="60" x14ac:dyDescent="0.2">
      <c r="B29" s="86"/>
      <c r="C29" s="83"/>
      <c r="D29" s="95"/>
      <c r="E29" s="26">
        <v>43831</v>
      </c>
      <c r="F29" s="26">
        <v>44196</v>
      </c>
      <c r="G29" s="15" t="s">
        <v>43</v>
      </c>
      <c r="H29" s="27">
        <v>1</v>
      </c>
      <c r="I29" s="27">
        <v>1</v>
      </c>
      <c r="J29" s="56">
        <v>1</v>
      </c>
      <c r="K29" s="72">
        <f t="shared" si="4"/>
        <v>1</v>
      </c>
      <c r="L29" s="67">
        <f t="shared" si="0"/>
        <v>0.74722222222222223</v>
      </c>
      <c r="M29" s="33">
        <f t="shared" si="1"/>
        <v>1</v>
      </c>
      <c r="N29" s="62">
        <v>0</v>
      </c>
      <c r="O29" s="27">
        <v>228750</v>
      </c>
      <c r="P29" s="27">
        <v>98250</v>
      </c>
      <c r="Q29" s="27">
        <v>0</v>
      </c>
      <c r="R29" s="28">
        <f t="shared" si="2"/>
        <v>0.42950819672131146</v>
      </c>
      <c r="S29" s="33" t="str">
        <f t="shared" si="3"/>
        <v xml:space="preserve"> -</v>
      </c>
    </row>
    <row r="30" spans="2:19" ht="60.75" thickBot="1" x14ac:dyDescent="0.25">
      <c r="B30" s="87"/>
      <c r="C30" s="84"/>
      <c r="D30" s="96"/>
      <c r="E30" s="34">
        <v>43831</v>
      </c>
      <c r="F30" s="34">
        <v>44196</v>
      </c>
      <c r="G30" s="16" t="s">
        <v>44</v>
      </c>
      <c r="H30" s="35">
        <v>1</v>
      </c>
      <c r="I30" s="35">
        <v>0</v>
      </c>
      <c r="J30" s="57">
        <v>0</v>
      </c>
      <c r="K30" s="73" t="e">
        <f t="shared" si="4"/>
        <v>#DIV/0!</v>
      </c>
      <c r="L30" s="68">
        <f t="shared" si="0"/>
        <v>0.74722222222222223</v>
      </c>
      <c r="M30" s="37" t="str">
        <f t="shared" si="1"/>
        <v xml:space="preserve"> -</v>
      </c>
      <c r="N30" s="63">
        <v>0</v>
      </c>
      <c r="O30" s="35">
        <v>0</v>
      </c>
      <c r="P30" s="35">
        <v>0</v>
      </c>
      <c r="Q30" s="35">
        <v>0</v>
      </c>
      <c r="R30" s="36" t="str">
        <f t="shared" si="2"/>
        <v xml:space="preserve"> -</v>
      </c>
      <c r="S30" s="37" t="str">
        <f t="shared" si="3"/>
        <v xml:space="preserve"> -</v>
      </c>
    </row>
    <row r="31" spans="2:19" ht="12.95" customHeight="1" thickBot="1" x14ac:dyDescent="0.25">
      <c r="B31" s="38"/>
      <c r="C31" s="39"/>
      <c r="D31" s="39"/>
      <c r="E31" s="40"/>
      <c r="F31" s="40"/>
      <c r="G31" s="41"/>
      <c r="H31" s="42"/>
      <c r="I31" s="42"/>
      <c r="J31" s="42"/>
      <c r="K31" s="43"/>
      <c r="L31" s="44"/>
      <c r="M31" s="44"/>
      <c r="N31" s="45"/>
      <c r="O31" s="42"/>
      <c r="P31" s="42"/>
      <c r="Q31" s="42"/>
      <c r="R31" s="44"/>
      <c r="S31" s="46"/>
    </row>
    <row r="32" spans="2:19" ht="45" customHeight="1" x14ac:dyDescent="0.2">
      <c r="B32" s="85" t="s">
        <v>56</v>
      </c>
      <c r="C32" s="82" t="s">
        <v>53</v>
      </c>
      <c r="D32" s="94" t="s">
        <v>54</v>
      </c>
      <c r="E32" s="29">
        <v>43831</v>
      </c>
      <c r="F32" s="29">
        <v>44196</v>
      </c>
      <c r="G32" s="14" t="s">
        <v>45</v>
      </c>
      <c r="H32" s="30">
        <v>20</v>
      </c>
      <c r="I32" s="30">
        <v>3</v>
      </c>
      <c r="J32" s="55">
        <v>3</v>
      </c>
      <c r="K32" s="71">
        <f t="shared" si="4"/>
        <v>1</v>
      </c>
      <c r="L32" s="66">
        <f t="shared" si="0"/>
        <v>0.74722222222222223</v>
      </c>
      <c r="M32" s="32">
        <f t="shared" si="1"/>
        <v>1</v>
      </c>
      <c r="N32" s="61">
        <v>0</v>
      </c>
      <c r="O32" s="30">
        <v>144400</v>
      </c>
      <c r="P32" s="30">
        <v>144400</v>
      </c>
      <c r="Q32" s="30">
        <v>0</v>
      </c>
      <c r="R32" s="31">
        <f t="shared" si="2"/>
        <v>1</v>
      </c>
      <c r="S32" s="32" t="str">
        <f t="shared" si="3"/>
        <v xml:space="preserve"> -</v>
      </c>
    </row>
    <row r="33" spans="2:19" ht="45.75" thickBot="1" x14ac:dyDescent="0.25">
      <c r="B33" s="86"/>
      <c r="C33" s="83"/>
      <c r="D33" s="96"/>
      <c r="E33" s="47">
        <v>43831</v>
      </c>
      <c r="F33" s="47">
        <v>44196</v>
      </c>
      <c r="G33" s="18" t="s">
        <v>46</v>
      </c>
      <c r="H33" s="48">
        <v>4</v>
      </c>
      <c r="I33" s="48">
        <v>1</v>
      </c>
      <c r="J33" s="60">
        <v>0</v>
      </c>
      <c r="K33" s="75">
        <f t="shared" si="4"/>
        <v>0</v>
      </c>
      <c r="L33" s="70">
        <f t="shared" si="0"/>
        <v>0.74722222222222223</v>
      </c>
      <c r="M33" s="50">
        <f t="shared" si="1"/>
        <v>0</v>
      </c>
      <c r="N33" s="65">
        <v>0</v>
      </c>
      <c r="O33" s="48">
        <v>150000</v>
      </c>
      <c r="P33" s="48">
        <v>0</v>
      </c>
      <c r="Q33" s="48">
        <v>0</v>
      </c>
      <c r="R33" s="49">
        <f t="shared" si="2"/>
        <v>0</v>
      </c>
      <c r="S33" s="50" t="str">
        <f t="shared" si="3"/>
        <v xml:space="preserve"> -</v>
      </c>
    </row>
    <row r="34" spans="2:19" ht="90" x14ac:dyDescent="0.2">
      <c r="B34" s="86"/>
      <c r="C34" s="83"/>
      <c r="D34" s="94" t="s">
        <v>55</v>
      </c>
      <c r="E34" s="29">
        <v>43831</v>
      </c>
      <c r="F34" s="29">
        <v>44196</v>
      </c>
      <c r="G34" s="14" t="s">
        <v>47</v>
      </c>
      <c r="H34" s="30">
        <v>10</v>
      </c>
      <c r="I34" s="30">
        <v>2</v>
      </c>
      <c r="J34" s="55">
        <v>3</v>
      </c>
      <c r="K34" s="71">
        <f t="shared" si="4"/>
        <v>1.5</v>
      </c>
      <c r="L34" s="66">
        <f t="shared" si="0"/>
        <v>0.74722222222222223</v>
      </c>
      <c r="M34" s="32">
        <f t="shared" si="1"/>
        <v>1</v>
      </c>
      <c r="N34" s="61">
        <v>0</v>
      </c>
      <c r="O34" s="30">
        <v>110954</v>
      </c>
      <c r="P34" s="30">
        <v>88650</v>
      </c>
      <c r="Q34" s="30">
        <v>0</v>
      </c>
      <c r="R34" s="31">
        <f t="shared" si="2"/>
        <v>0.79897975737693094</v>
      </c>
      <c r="S34" s="32" t="str">
        <f t="shared" si="3"/>
        <v xml:space="preserve"> -</v>
      </c>
    </row>
    <row r="35" spans="2:19" ht="75.75" thickBot="1" x14ac:dyDescent="0.25">
      <c r="B35" s="87"/>
      <c r="C35" s="84"/>
      <c r="D35" s="96"/>
      <c r="E35" s="34">
        <v>43831</v>
      </c>
      <c r="F35" s="34">
        <v>44196</v>
      </c>
      <c r="G35" s="16" t="s">
        <v>48</v>
      </c>
      <c r="H35" s="35">
        <v>4</v>
      </c>
      <c r="I35" s="35">
        <v>1</v>
      </c>
      <c r="J35" s="57">
        <v>1</v>
      </c>
      <c r="K35" s="73">
        <f t="shared" si="4"/>
        <v>1</v>
      </c>
      <c r="L35" s="68">
        <f t="shared" si="0"/>
        <v>0.74722222222222223</v>
      </c>
      <c r="M35" s="37">
        <f t="shared" si="1"/>
        <v>1</v>
      </c>
      <c r="N35" s="63">
        <v>0</v>
      </c>
      <c r="O35" s="35">
        <v>80000</v>
      </c>
      <c r="P35" s="35">
        <v>80000</v>
      </c>
      <c r="Q35" s="35">
        <v>21165</v>
      </c>
      <c r="R35" s="36">
        <f t="shared" si="2"/>
        <v>1</v>
      </c>
      <c r="S35" s="37">
        <f t="shared" si="3"/>
        <v>0.26456249999999998</v>
      </c>
    </row>
    <row r="36" spans="2:19" ht="21" customHeight="1" thickBot="1" x14ac:dyDescent="0.25">
      <c r="E36" s="13"/>
      <c r="F36" s="13"/>
      <c r="H36" s="10"/>
      <c r="I36" s="10"/>
      <c r="J36" s="10"/>
      <c r="K36" s="11"/>
      <c r="L36" s="76">
        <f>+AVERAGE(L12:L30,L32:L35)</f>
        <v>0.74722222222222201</v>
      </c>
      <c r="M36" s="77">
        <f>+AVERAGE(M12:M30,M32:M35)</f>
        <v>0.6333333333333333</v>
      </c>
      <c r="N36" s="78"/>
      <c r="O36" s="79">
        <f>+SUM(O12:O30,O32:O35)</f>
        <v>12866433.471999999</v>
      </c>
      <c r="P36" s="80">
        <f>+SUM(P12:P30,P32:P35)</f>
        <v>6839624</v>
      </c>
      <c r="Q36" s="80">
        <f>+SUM(Q12:Q30,Q32:Q35)</f>
        <v>21165</v>
      </c>
      <c r="R36" s="81">
        <f t="shared" si="2"/>
        <v>0.53158662926166955</v>
      </c>
      <c r="S36" s="77">
        <f t="shared" si="3"/>
        <v>3.0944683508918034E-3</v>
      </c>
    </row>
    <row r="37" spans="2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2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2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2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2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2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2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2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2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2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2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2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5"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C32:C35"/>
    <mergeCell ref="C12:C30"/>
    <mergeCell ref="B12:B30"/>
    <mergeCell ref="B32:B35"/>
    <mergeCell ref="N9:S10"/>
    <mergeCell ref="D12:D25"/>
    <mergeCell ref="D34:D35"/>
    <mergeCell ref="D32:D33"/>
    <mergeCell ref="D26:D30"/>
    <mergeCell ref="H10:H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2020-11-03T22:51:42Z</dcterms:modified>
</cp:coreProperties>
</file>