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12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2" l="1"/>
  <c r="N12" i="12"/>
  <c r="L14" i="12"/>
  <c r="N14" i="12"/>
  <c r="L15" i="12"/>
  <c r="N15" i="12"/>
  <c r="L16" i="12"/>
  <c r="N16" i="12"/>
  <c r="L18" i="12"/>
  <c r="N18" i="12"/>
  <c r="L19" i="12"/>
  <c r="N19" i="12"/>
  <c r="L20" i="12"/>
  <c r="N20" i="12"/>
  <c r="L21" i="12"/>
  <c r="N21" i="12"/>
  <c r="L22" i="12"/>
  <c r="N22" i="12"/>
  <c r="L23" i="12"/>
  <c r="N23" i="12"/>
  <c r="L24" i="12"/>
  <c r="N24" i="12"/>
  <c r="L25" i="12"/>
  <c r="N25" i="12"/>
  <c r="L26" i="12"/>
  <c r="N26" i="12"/>
  <c r="L27" i="12"/>
  <c r="N27" i="12"/>
  <c r="L28" i="12"/>
  <c r="N28" i="12"/>
  <c r="L29" i="12"/>
  <c r="N29" i="12"/>
  <c r="N30" i="12"/>
  <c r="L31" i="12"/>
  <c r="N31" i="12"/>
  <c r="L32" i="12"/>
  <c r="N32" i="12"/>
  <c r="L33" i="12"/>
  <c r="N33" i="12"/>
  <c r="L34" i="12"/>
  <c r="N34" i="12"/>
  <c r="N35" i="12"/>
  <c r="L36" i="12"/>
  <c r="N36" i="12"/>
  <c r="L37" i="12"/>
  <c r="N37" i="12"/>
  <c r="L38" i="12"/>
  <c r="N38" i="12"/>
  <c r="L39" i="12"/>
  <c r="N39" i="12"/>
  <c r="L40" i="12"/>
  <c r="N40" i="12"/>
  <c r="L41" i="12"/>
  <c r="N41" i="12"/>
  <c r="N42" i="12"/>
  <c r="N43" i="12"/>
  <c r="L44" i="12"/>
  <c r="N44" i="12"/>
  <c r="L45" i="12"/>
  <c r="N45" i="12"/>
  <c r="L46" i="12"/>
  <c r="N46" i="12"/>
  <c r="L47" i="12"/>
  <c r="N47" i="12"/>
  <c r="L48" i="12"/>
  <c r="N48" i="12"/>
  <c r="N49" i="12"/>
  <c r="L50" i="12"/>
  <c r="N50" i="12"/>
  <c r="L51" i="12"/>
  <c r="N51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3" i="12"/>
  <c r="N63" i="12"/>
  <c r="L64" i="12"/>
  <c r="N64" i="12"/>
  <c r="L66" i="12"/>
  <c r="N66" i="12"/>
  <c r="I66" i="12"/>
  <c r="I63" i="12"/>
  <c r="I61" i="12"/>
  <c r="I60" i="12"/>
  <c r="I59" i="12"/>
  <c r="I50" i="12"/>
  <c r="I49" i="12"/>
  <c r="I48" i="12"/>
  <c r="I47" i="12"/>
  <c r="I46" i="12"/>
  <c r="I45" i="12"/>
  <c r="I43" i="12"/>
  <c r="I42" i="12"/>
  <c r="I39" i="12"/>
  <c r="I38" i="12"/>
  <c r="I35" i="12"/>
  <c r="I34" i="12"/>
  <c r="I30" i="12"/>
  <c r="I29" i="12"/>
  <c r="I25" i="12"/>
  <c r="I23" i="12"/>
  <c r="I21" i="12"/>
  <c r="I18" i="12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T66" i="12"/>
  <c r="S66" i="12"/>
  <c r="T61" i="12"/>
  <c r="S61" i="12"/>
  <c r="T60" i="12"/>
  <c r="S60" i="12"/>
  <c r="I28" i="12"/>
  <c r="I26" i="12"/>
  <c r="I52" i="12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</calcChain>
</file>

<file path=xl/sharedStrings.xml><?xml version="1.0" encoding="utf-8"?>
<sst xmlns="http://schemas.openxmlformats.org/spreadsheetml/2006/main" count="150" uniqueCount="143">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</sst>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8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3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70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5" xfId="0" applyNumberFormat="1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justify" vertical="center" wrapText="1"/>
    </xf>
    <xf numFmtId="0" fontId="6" fillId="0" borderId="72" xfId="0" applyFont="1" applyBorder="1" applyAlignment="1">
      <alignment horizontal="justify" vertical="center" wrapText="1"/>
    </xf>
    <xf numFmtId="0" fontId="6" fillId="0" borderId="7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7" fillId="0" borderId="73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1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190500</xdr:rowOff>
    </xdr:from>
    <xdr:to>
      <xdr:col>17</xdr:col>
      <xdr:colOff>711200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381000"/>
          <a:ext cx="2781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1" t="s">
        <v>16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2:20" ht="20.100000000000001" customHeight="1" x14ac:dyDescent="0.2">
      <c r="B3" s="141" t="s">
        <v>19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4" spans="2:20" ht="20.100000000000001" customHeight="1" x14ac:dyDescent="0.2">
      <c r="B4" s="141" t="s">
        <v>27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43465</v>
      </c>
      <c r="D8" s="142" t="s">
        <v>3</v>
      </c>
      <c r="E8" s="143"/>
      <c r="F8" s="143"/>
      <c r="G8" s="143"/>
      <c r="H8" s="143"/>
      <c r="I8" s="143"/>
      <c r="J8" s="143"/>
      <c r="K8" s="14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5" t="s">
        <v>17</v>
      </c>
      <c r="C9" s="148" t="s">
        <v>18</v>
      </c>
      <c r="D9" s="150" t="s">
        <v>0</v>
      </c>
      <c r="E9" s="153" t="s">
        <v>4</v>
      </c>
      <c r="F9" s="153"/>
      <c r="G9" s="153" t="s">
        <v>5</v>
      </c>
      <c r="H9" s="153"/>
      <c r="I9" s="153"/>
      <c r="J9" s="153"/>
      <c r="K9" s="155"/>
      <c r="L9" s="5"/>
      <c r="M9" s="150" t="s">
        <v>6</v>
      </c>
      <c r="N9" s="155"/>
      <c r="O9" s="165" t="s">
        <v>24</v>
      </c>
      <c r="P9" s="166"/>
      <c r="Q9" s="166"/>
      <c r="R9" s="166"/>
      <c r="S9" s="166"/>
      <c r="T9" s="167"/>
    </row>
    <row r="10" spans="2:20" ht="17.100000000000001" customHeight="1" x14ac:dyDescent="0.2">
      <c r="B10" s="146"/>
      <c r="C10" s="149"/>
      <c r="D10" s="151"/>
      <c r="E10" s="154"/>
      <c r="F10" s="154"/>
      <c r="G10" s="154" t="s">
        <v>7</v>
      </c>
      <c r="H10" s="158" t="s">
        <v>25</v>
      </c>
      <c r="I10" s="158" t="s">
        <v>26</v>
      </c>
      <c r="J10" s="159" t="s">
        <v>1</v>
      </c>
      <c r="K10" s="156" t="s">
        <v>8</v>
      </c>
      <c r="L10" s="6"/>
      <c r="M10" s="161" t="s">
        <v>9</v>
      </c>
      <c r="N10" s="163" t="s">
        <v>10</v>
      </c>
      <c r="O10" s="168"/>
      <c r="P10" s="169"/>
      <c r="Q10" s="169"/>
      <c r="R10" s="169"/>
      <c r="S10" s="169"/>
      <c r="T10" s="170"/>
    </row>
    <row r="11" spans="2:20" ht="37.5" customHeight="1" thickBot="1" x14ac:dyDescent="0.25">
      <c r="B11" s="147"/>
      <c r="C11" s="149"/>
      <c r="D11" s="152"/>
      <c r="E11" s="31" t="s">
        <v>11</v>
      </c>
      <c r="F11" s="31" t="s">
        <v>12</v>
      </c>
      <c r="G11" s="158"/>
      <c r="H11" s="178"/>
      <c r="I11" s="178"/>
      <c r="J11" s="160"/>
      <c r="K11" s="157"/>
      <c r="L11" s="32"/>
      <c r="M11" s="162"/>
      <c r="N11" s="164"/>
      <c r="O11" s="33" t="s">
        <v>23</v>
      </c>
      <c r="P11" s="34" t="s">
        <v>20</v>
      </c>
      <c r="Q11" s="35" t="s">
        <v>21</v>
      </c>
      <c r="R11" s="36" t="s">
        <v>22</v>
      </c>
      <c r="S11" s="36" t="s">
        <v>14</v>
      </c>
      <c r="T11" s="37" t="s">
        <v>15</v>
      </c>
    </row>
    <row r="12" spans="2:20" ht="60.75" thickBot="1" x14ac:dyDescent="0.25">
      <c r="B12" s="175" t="s">
        <v>71</v>
      </c>
      <c r="C12" s="49" t="s">
        <v>72</v>
      </c>
      <c r="D12" s="110" t="s">
        <v>74</v>
      </c>
      <c r="E12" s="111">
        <v>43101</v>
      </c>
      <c r="F12" s="111">
        <v>43465</v>
      </c>
      <c r="G12" s="123" t="s">
        <v>28</v>
      </c>
      <c r="H12" s="112">
        <v>1</v>
      </c>
      <c r="I12" s="112">
        <f>+J12</f>
        <v>1</v>
      </c>
      <c r="J12" s="112">
        <v>1</v>
      </c>
      <c r="K12" s="113">
        <v>1</v>
      </c>
      <c r="L12" s="57">
        <f>+K12/J12</f>
        <v>1</v>
      </c>
      <c r="M12" s="58">
        <f>DAYS360(E12,$C$8)/DAYS360(E12,F12)</f>
        <v>1</v>
      </c>
      <c r="N12" s="59">
        <f>IF(J12=0," -",IF(L12&gt;100%,100%,L12))</f>
        <v>1</v>
      </c>
      <c r="O12" s="60" t="s">
        <v>99</v>
      </c>
      <c r="P12" s="56">
        <v>0</v>
      </c>
      <c r="Q12" s="56">
        <v>0</v>
      </c>
      <c r="R12" s="56">
        <v>0</v>
      </c>
      <c r="S12" s="61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172"/>
      <c r="C13" s="103"/>
      <c r="D13" s="68"/>
      <c r="E13" s="69"/>
      <c r="F13" s="69"/>
      <c r="G13" s="66"/>
      <c r="H13" s="67"/>
      <c r="I13" s="67"/>
      <c r="J13" s="67"/>
      <c r="K13" s="67"/>
      <c r="L13" s="20"/>
      <c r="M13" s="20"/>
      <c r="N13" s="20"/>
      <c r="O13" s="13"/>
      <c r="P13" s="14"/>
      <c r="Q13" s="14"/>
      <c r="R13" s="14"/>
      <c r="S13" s="20"/>
      <c r="T13" s="15"/>
    </row>
    <row r="14" spans="2:20" ht="90" x14ac:dyDescent="0.2">
      <c r="B14" s="176"/>
      <c r="C14" s="172" t="s">
        <v>73</v>
      </c>
      <c r="D14" s="191" t="s">
        <v>75</v>
      </c>
      <c r="E14" s="42">
        <v>43101</v>
      </c>
      <c r="F14" s="42">
        <v>43465</v>
      </c>
      <c r="G14" s="70" t="s">
        <v>29</v>
      </c>
      <c r="H14" s="43">
        <v>1</v>
      </c>
      <c r="I14" s="43">
        <f>+J14</f>
        <v>1</v>
      </c>
      <c r="J14" s="43">
        <v>1</v>
      </c>
      <c r="K14" s="53">
        <v>1</v>
      </c>
      <c r="L14" s="101">
        <f t="shared" ref="L14:L64" si="0">+K14/J14</f>
        <v>1</v>
      </c>
      <c r="M14" s="25">
        <f t="shared" ref="M14:M64" si="1">DAYS360(E14,$C$8)/DAYS360(E14,F14)</f>
        <v>1</v>
      </c>
      <c r="N14" s="26">
        <f t="shared" ref="N14:N64" si="2">IF(J14=0," -",IF(L14&gt;100%,100%,L14))</f>
        <v>1</v>
      </c>
      <c r="O14" s="102" t="s">
        <v>100</v>
      </c>
      <c r="P14" s="78">
        <v>111000</v>
      </c>
      <c r="Q14" s="78">
        <v>111000</v>
      </c>
      <c r="R14" s="78">
        <v>0</v>
      </c>
      <c r="S14" s="27">
        <f t="shared" ref="S14:S64" si="3">IF(P14=0," -",Q14/P14)</f>
        <v>1</v>
      </c>
      <c r="T14" s="26" t="str">
        <f t="shared" ref="T14:T64" si="4">IF(R14=0," -",IF(Q14=0,100%,R14/Q14))</f>
        <v xml:space="preserve"> -</v>
      </c>
    </row>
    <row r="15" spans="2:20" ht="90" x14ac:dyDescent="0.2">
      <c r="B15" s="176"/>
      <c r="C15" s="173"/>
      <c r="D15" s="171"/>
      <c r="E15" s="39">
        <v>43101</v>
      </c>
      <c r="F15" s="39">
        <v>43465</v>
      </c>
      <c r="G15" s="9" t="s">
        <v>30</v>
      </c>
      <c r="H15" s="40">
        <v>1</v>
      </c>
      <c r="I15" s="40">
        <f>+J15</f>
        <v>1</v>
      </c>
      <c r="J15" s="40">
        <v>1</v>
      </c>
      <c r="K15" s="140">
        <v>0.5</v>
      </c>
      <c r="L15" s="51">
        <f t="shared" si="0"/>
        <v>0.5</v>
      </c>
      <c r="M15" s="52">
        <f t="shared" si="1"/>
        <v>1</v>
      </c>
      <c r="N15" s="44">
        <f t="shared" si="2"/>
        <v>0.5</v>
      </c>
      <c r="O15" s="50" t="s">
        <v>101</v>
      </c>
      <c r="P15" s="40">
        <v>45200</v>
      </c>
      <c r="Q15" s="40">
        <v>45200</v>
      </c>
      <c r="R15" s="40">
        <v>0</v>
      </c>
      <c r="S15" s="41">
        <f t="shared" si="3"/>
        <v>1</v>
      </c>
      <c r="T15" s="44" t="str">
        <f t="shared" si="4"/>
        <v xml:space="preserve"> -</v>
      </c>
    </row>
    <row r="16" spans="2:20" ht="60.75" thickBot="1" x14ac:dyDescent="0.25">
      <c r="B16" s="177"/>
      <c r="C16" s="174"/>
      <c r="D16" s="192"/>
      <c r="E16" s="45">
        <v>43101</v>
      </c>
      <c r="F16" s="45">
        <v>43465</v>
      </c>
      <c r="G16" s="10" t="s">
        <v>31</v>
      </c>
      <c r="H16" s="46">
        <v>1</v>
      </c>
      <c r="I16" s="46">
        <f>+J16</f>
        <v>1</v>
      </c>
      <c r="J16" s="46">
        <v>1</v>
      </c>
      <c r="K16" s="55">
        <v>1</v>
      </c>
      <c r="L16" s="104">
        <f t="shared" si="0"/>
        <v>1</v>
      </c>
      <c r="M16" s="105">
        <f t="shared" si="1"/>
        <v>1</v>
      </c>
      <c r="N16" s="73">
        <f t="shared" si="2"/>
        <v>1</v>
      </c>
      <c r="O16" s="106" t="s">
        <v>102</v>
      </c>
      <c r="P16" s="71">
        <v>30000</v>
      </c>
      <c r="Q16" s="71">
        <v>30000</v>
      </c>
      <c r="R16" s="71">
        <v>0</v>
      </c>
      <c r="S16" s="72">
        <f t="shared" si="3"/>
        <v>1</v>
      </c>
      <c r="T16" s="73" t="str">
        <f t="shared" si="4"/>
        <v xml:space="preserve"> -</v>
      </c>
    </row>
    <row r="17" spans="2:20" ht="12.95" customHeight="1" thickBot="1" x14ac:dyDescent="0.25">
      <c r="B17" s="16"/>
      <c r="C17" s="17"/>
      <c r="D17" s="64"/>
      <c r="E17" s="65"/>
      <c r="F17" s="65"/>
      <c r="G17" s="64"/>
      <c r="H17" s="38"/>
      <c r="I17" s="38"/>
      <c r="J17" s="38"/>
      <c r="K17" s="38"/>
      <c r="L17" s="19"/>
      <c r="M17" s="19"/>
      <c r="N17" s="19"/>
      <c r="O17" s="109"/>
      <c r="P17" s="22"/>
      <c r="Q17" s="22"/>
      <c r="R17" s="22"/>
      <c r="S17" s="19"/>
      <c r="T17" s="21"/>
    </row>
    <row r="18" spans="2:20" ht="120.75" thickBot="1" x14ac:dyDescent="0.25">
      <c r="B18" s="182" t="s">
        <v>87</v>
      </c>
      <c r="C18" s="185" t="s">
        <v>86</v>
      </c>
      <c r="D18" s="110" t="s">
        <v>84</v>
      </c>
      <c r="E18" s="111">
        <v>43101</v>
      </c>
      <c r="F18" s="111">
        <v>43465</v>
      </c>
      <c r="G18" s="120" t="s">
        <v>91</v>
      </c>
      <c r="H18" s="112">
        <v>2</v>
      </c>
      <c r="I18" s="112" t="e">
        <f>+J18+(#REF!-#REF!)</f>
        <v>#REF!</v>
      </c>
      <c r="J18" s="112">
        <v>0</v>
      </c>
      <c r="K18" s="113">
        <v>1</v>
      </c>
      <c r="L18" s="114" t="e">
        <f t="shared" si="0"/>
        <v>#DIV/0!</v>
      </c>
      <c r="M18" s="90">
        <f t="shared" si="1"/>
        <v>1</v>
      </c>
      <c r="N18" s="84" t="str">
        <f t="shared" si="2"/>
        <v xml:space="preserve"> -</v>
      </c>
      <c r="O18" s="97" t="s">
        <v>103</v>
      </c>
      <c r="P18" s="74">
        <v>20000</v>
      </c>
      <c r="Q18" s="74">
        <v>18962</v>
      </c>
      <c r="R18" s="74">
        <v>0</v>
      </c>
      <c r="S18" s="75">
        <f t="shared" si="3"/>
        <v>0.94810000000000005</v>
      </c>
      <c r="T18" s="76" t="str">
        <f t="shared" si="4"/>
        <v xml:space="preserve"> -</v>
      </c>
    </row>
    <row r="19" spans="2:20" ht="30" x14ac:dyDescent="0.2">
      <c r="B19" s="182"/>
      <c r="C19" s="183"/>
      <c r="D19" s="179" t="s">
        <v>76</v>
      </c>
      <c r="E19" s="42">
        <v>43101</v>
      </c>
      <c r="F19" s="42">
        <v>43465</v>
      </c>
      <c r="G19" s="12" t="s">
        <v>32</v>
      </c>
      <c r="H19" s="43">
        <v>1</v>
      </c>
      <c r="I19" s="43">
        <f>+J19</f>
        <v>1</v>
      </c>
      <c r="J19" s="43">
        <v>1</v>
      </c>
      <c r="K19" s="53">
        <v>1</v>
      </c>
      <c r="L19" s="115">
        <f t="shared" si="0"/>
        <v>1</v>
      </c>
      <c r="M19" s="85">
        <f t="shared" si="1"/>
        <v>1</v>
      </c>
      <c r="N19" s="79">
        <f t="shared" si="2"/>
        <v>1</v>
      </c>
      <c r="O19" s="92" t="s">
        <v>104</v>
      </c>
      <c r="P19" s="43">
        <v>6542543</v>
      </c>
      <c r="Q19" s="43">
        <v>6398781</v>
      </c>
      <c r="R19" s="43">
        <v>0</v>
      </c>
      <c r="S19" s="24">
        <f t="shared" si="3"/>
        <v>0.97802658690970778</v>
      </c>
      <c r="T19" s="23" t="str">
        <f t="shared" si="4"/>
        <v xml:space="preserve"> -</v>
      </c>
    </row>
    <row r="20" spans="2:20" ht="45" x14ac:dyDescent="0.2">
      <c r="B20" s="182"/>
      <c r="C20" s="183"/>
      <c r="D20" s="180"/>
      <c r="E20" s="39">
        <v>43101</v>
      </c>
      <c r="F20" s="39">
        <v>43465</v>
      </c>
      <c r="G20" s="8" t="s">
        <v>33</v>
      </c>
      <c r="H20" s="40">
        <v>4</v>
      </c>
      <c r="I20" s="40">
        <f>+J20</f>
        <v>4</v>
      </c>
      <c r="J20" s="40">
        <v>4</v>
      </c>
      <c r="K20" s="54">
        <v>4</v>
      </c>
      <c r="L20" s="116">
        <f t="shared" si="0"/>
        <v>1</v>
      </c>
      <c r="M20" s="86">
        <f t="shared" si="1"/>
        <v>1</v>
      </c>
      <c r="N20" s="81">
        <f t="shared" si="2"/>
        <v>1</v>
      </c>
      <c r="O20" s="93" t="s">
        <v>105</v>
      </c>
      <c r="P20" s="40">
        <v>110000</v>
      </c>
      <c r="Q20" s="40">
        <v>110000</v>
      </c>
      <c r="R20" s="40">
        <v>0</v>
      </c>
      <c r="S20" s="41">
        <f t="shared" si="3"/>
        <v>1</v>
      </c>
      <c r="T20" s="44" t="str">
        <f t="shared" si="4"/>
        <v xml:space="preserve"> -</v>
      </c>
    </row>
    <row r="21" spans="2:20" ht="45" x14ac:dyDescent="0.2">
      <c r="B21" s="182"/>
      <c r="C21" s="183"/>
      <c r="D21" s="180"/>
      <c r="E21" s="39">
        <v>43101</v>
      </c>
      <c r="F21" s="39">
        <v>43465</v>
      </c>
      <c r="G21" s="8" t="s">
        <v>34</v>
      </c>
      <c r="H21" s="40">
        <v>11</v>
      </c>
      <c r="I21" s="40" t="e">
        <f>+J21+(#REF!-#REF!)</f>
        <v>#REF!</v>
      </c>
      <c r="J21" s="40">
        <v>3</v>
      </c>
      <c r="K21" s="54">
        <v>8</v>
      </c>
      <c r="L21" s="116">
        <f t="shared" si="0"/>
        <v>2.6666666666666665</v>
      </c>
      <c r="M21" s="86">
        <f t="shared" si="1"/>
        <v>1</v>
      </c>
      <c r="N21" s="81">
        <f t="shared" si="2"/>
        <v>1</v>
      </c>
      <c r="O21" s="93" t="s">
        <v>106</v>
      </c>
      <c r="P21" s="40">
        <v>149250</v>
      </c>
      <c r="Q21" s="40">
        <v>147750</v>
      </c>
      <c r="R21" s="40">
        <v>0</v>
      </c>
      <c r="S21" s="41">
        <f t="shared" si="3"/>
        <v>0.98994974874371855</v>
      </c>
      <c r="T21" s="44" t="str">
        <f t="shared" si="4"/>
        <v xml:space="preserve"> -</v>
      </c>
    </row>
    <row r="22" spans="2:20" ht="30" x14ac:dyDescent="0.2">
      <c r="B22" s="182"/>
      <c r="C22" s="183"/>
      <c r="D22" s="180"/>
      <c r="E22" s="39">
        <v>43101</v>
      </c>
      <c r="F22" s="39">
        <v>43465</v>
      </c>
      <c r="G22" s="8" t="s">
        <v>35</v>
      </c>
      <c r="H22" s="40">
        <v>1</v>
      </c>
      <c r="I22" s="40">
        <f>+J22</f>
        <v>1</v>
      </c>
      <c r="J22" s="40">
        <v>1</v>
      </c>
      <c r="K22" s="54">
        <v>1</v>
      </c>
      <c r="L22" s="116">
        <f t="shared" si="0"/>
        <v>1</v>
      </c>
      <c r="M22" s="86">
        <f t="shared" si="1"/>
        <v>1</v>
      </c>
      <c r="N22" s="81">
        <f t="shared" si="2"/>
        <v>1</v>
      </c>
      <c r="O22" s="93" t="s">
        <v>107</v>
      </c>
      <c r="P22" s="40">
        <v>25000</v>
      </c>
      <c r="Q22" s="40">
        <v>25000</v>
      </c>
      <c r="R22" s="40">
        <v>0</v>
      </c>
      <c r="S22" s="41">
        <f t="shared" si="3"/>
        <v>1</v>
      </c>
      <c r="T22" s="44" t="str">
        <f t="shared" si="4"/>
        <v xml:space="preserve"> -</v>
      </c>
    </row>
    <row r="23" spans="2:20" ht="45" x14ac:dyDescent="0.2">
      <c r="B23" s="182"/>
      <c r="C23" s="183"/>
      <c r="D23" s="180"/>
      <c r="E23" s="39">
        <v>43101</v>
      </c>
      <c r="F23" s="39">
        <v>43465</v>
      </c>
      <c r="G23" s="8" t="s">
        <v>36</v>
      </c>
      <c r="H23" s="40">
        <v>4</v>
      </c>
      <c r="I23" s="40" t="e">
        <f>+J23+(#REF!-#REF!)</f>
        <v>#REF!</v>
      </c>
      <c r="J23" s="40">
        <v>1</v>
      </c>
      <c r="K23" s="54">
        <v>1</v>
      </c>
      <c r="L23" s="116">
        <f t="shared" si="0"/>
        <v>1</v>
      </c>
      <c r="M23" s="86">
        <f t="shared" si="1"/>
        <v>1</v>
      </c>
      <c r="N23" s="81">
        <f t="shared" si="2"/>
        <v>1</v>
      </c>
      <c r="O23" s="93" t="s">
        <v>108</v>
      </c>
      <c r="P23" s="40">
        <v>25000</v>
      </c>
      <c r="Q23" s="40">
        <v>25000</v>
      </c>
      <c r="R23" s="40">
        <v>0</v>
      </c>
      <c r="S23" s="41">
        <f t="shared" si="3"/>
        <v>1</v>
      </c>
      <c r="T23" s="44" t="str">
        <f t="shared" si="4"/>
        <v xml:space="preserve"> -</v>
      </c>
    </row>
    <row r="24" spans="2:20" ht="30" x14ac:dyDescent="0.2">
      <c r="B24" s="182"/>
      <c r="C24" s="183"/>
      <c r="D24" s="180"/>
      <c r="E24" s="39">
        <v>43101</v>
      </c>
      <c r="F24" s="39">
        <v>43465</v>
      </c>
      <c r="G24" s="8" t="s">
        <v>37</v>
      </c>
      <c r="H24" s="40">
        <v>1</v>
      </c>
      <c r="I24" s="40">
        <f>+J24</f>
        <v>1</v>
      </c>
      <c r="J24" s="40">
        <v>1</v>
      </c>
      <c r="K24" s="54">
        <v>1</v>
      </c>
      <c r="L24" s="116">
        <f t="shared" si="0"/>
        <v>1</v>
      </c>
      <c r="M24" s="86">
        <f t="shared" si="1"/>
        <v>1</v>
      </c>
      <c r="N24" s="81">
        <f t="shared" si="2"/>
        <v>1</v>
      </c>
      <c r="O24" s="93" t="s">
        <v>109</v>
      </c>
      <c r="P24" s="40">
        <v>226750</v>
      </c>
      <c r="Q24" s="40">
        <v>226750</v>
      </c>
      <c r="R24" s="40">
        <v>0</v>
      </c>
      <c r="S24" s="41">
        <f t="shared" si="3"/>
        <v>1</v>
      </c>
      <c r="T24" s="44" t="str">
        <f t="shared" si="4"/>
        <v xml:space="preserve"> -</v>
      </c>
    </row>
    <row r="25" spans="2:20" ht="75" x14ac:dyDescent="0.2">
      <c r="B25" s="182"/>
      <c r="C25" s="183"/>
      <c r="D25" s="180"/>
      <c r="E25" s="39">
        <v>43101</v>
      </c>
      <c r="F25" s="39">
        <v>43465</v>
      </c>
      <c r="G25" s="8" t="s">
        <v>38</v>
      </c>
      <c r="H25" s="40">
        <v>840</v>
      </c>
      <c r="I25" s="40" t="e">
        <f>+J25+(#REF!-#REF!)</f>
        <v>#REF!</v>
      </c>
      <c r="J25" s="40">
        <v>110</v>
      </c>
      <c r="K25" s="54">
        <v>110</v>
      </c>
      <c r="L25" s="116">
        <f t="shared" si="0"/>
        <v>1</v>
      </c>
      <c r="M25" s="86">
        <f t="shared" si="1"/>
        <v>1</v>
      </c>
      <c r="N25" s="81">
        <f t="shared" si="2"/>
        <v>1</v>
      </c>
      <c r="O25" s="93" t="s">
        <v>110</v>
      </c>
      <c r="P25" s="40">
        <v>222006</v>
      </c>
      <c r="Q25" s="40">
        <v>221101</v>
      </c>
      <c r="R25" s="40">
        <v>0</v>
      </c>
      <c r="S25" s="41">
        <f t="shared" si="3"/>
        <v>0.99592353359819108</v>
      </c>
      <c r="T25" s="44" t="str">
        <f t="shared" si="4"/>
        <v xml:space="preserve"> -</v>
      </c>
    </row>
    <row r="26" spans="2:20" ht="60" x14ac:dyDescent="0.2">
      <c r="B26" s="182"/>
      <c r="C26" s="183"/>
      <c r="D26" s="180"/>
      <c r="E26" s="39">
        <v>43101</v>
      </c>
      <c r="F26" s="39">
        <v>43465</v>
      </c>
      <c r="G26" s="8" t="s">
        <v>39</v>
      </c>
      <c r="H26" s="40">
        <v>1</v>
      </c>
      <c r="I26" s="40">
        <f>+J26</f>
        <v>1</v>
      </c>
      <c r="J26" s="40">
        <v>1</v>
      </c>
      <c r="K26" s="54">
        <v>0</v>
      </c>
      <c r="L26" s="116">
        <f t="shared" si="0"/>
        <v>0</v>
      </c>
      <c r="M26" s="86">
        <f t="shared" si="1"/>
        <v>1</v>
      </c>
      <c r="N26" s="81">
        <f t="shared" si="2"/>
        <v>0</v>
      </c>
      <c r="O26" s="93" t="s">
        <v>111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44" t="str">
        <f t="shared" si="4"/>
        <v xml:space="preserve"> -</v>
      </c>
    </row>
    <row r="27" spans="2:20" ht="60" x14ac:dyDescent="0.2">
      <c r="B27" s="182"/>
      <c r="C27" s="183"/>
      <c r="D27" s="180"/>
      <c r="E27" s="39">
        <v>43101</v>
      </c>
      <c r="F27" s="39">
        <v>43465</v>
      </c>
      <c r="G27" s="9" t="s">
        <v>92</v>
      </c>
      <c r="H27" s="40">
        <v>5</v>
      </c>
      <c r="I27" s="40">
        <f>+J27</f>
        <v>1</v>
      </c>
      <c r="J27" s="40">
        <v>1</v>
      </c>
      <c r="K27" s="54">
        <v>5</v>
      </c>
      <c r="L27" s="116">
        <f t="shared" si="0"/>
        <v>5</v>
      </c>
      <c r="M27" s="86">
        <f t="shared" si="1"/>
        <v>1</v>
      </c>
      <c r="N27" s="81">
        <f t="shared" si="2"/>
        <v>1</v>
      </c>
      <c r="O27" s="93" t="s">
        <v>112</v>
      </c>
      <c r="P27" s="40">
        <v>50262</v>
      </c>
      <c r="Q27" s="40">
        <v>50262</v>
      </c>
      <c r="R27" s="40">
        <v>0</v>
      </c>
      <c r="S27" s="41">
        <f t="shared" si="3"/>
        <v>1</v>
      </c>
      <c r="T27" s="44" t="str">
        <f t="shared" si="4"/>
        <v xml:space="preserve"> -</v>
      </c>
    </row>
    <row r="28" spans="2:20" ht="60" x14ac:dyDescent="0.2">
      <c r="B28" s="182"/>
      <c r="C28" s="183"/>
      <c r="D28" s="180"/>
      <c r="E28" s="39">
        <v>43101</v>
      </c>
      <c r="F28" s="39">
        <v>43465</v>
      </c>
      <c r="G28" s="9" t="s">
        <v>40</v>
      </c>
      <c r="H28" s="40">
        <v>1</v>
      </c>
      <c r="I28" s="40">
        <f>+J28</f>
        <v>1</v>
      </c>
      <c r="J28" s="40">
        <v>1</v>
      </c>
      <c r="K28" s="54">
        <v>1</v>
      </c>
      <c r="L28" s="116">
        <f t="shared" si="0"/>
        <v>1</v>
      </c>
      <c r="M28" s="86">
        <f t="shared" si="1"/>
        <v>1</v>
      </c>
      <c r="N28" s="81">
        <f t="shared" si="2"/>
        <v>1</v>
      </c>
      <c r="O28" s="93" t="s">
        <v>113</v>
      </c>
      <c r="P28" s="40">
        <v>98000</v>
      </c>
      <c r="Q28" s="40">
        <v>98000</v>
      </c>
      <c r="R28" s="40">
        <v>0</v>
      </c>
      <c r="S28" s="41">
        <f t="shared" si="3"/>
        <v>1</v>
      </c>
      <c r="T28" s="44" t="str">
        <f t="shared" si="4"/>
        <v xml:space="preserve"> -</v>
      </c>
    </row>
    <row r="29" spans="2:20" ht="75" x14ac:dyDescent="0.2">
      <c r="B29" s="182"/>
      <c r="C29" s="183"/>
      <c r="D29" s="180"/>
      <c r="E29" s="39">
        <v>43101</v>
      </c>
      <c r="F29" s="39">
        <v>43465</v>
      </c>
      <c r="G29" s="9" t="s">
        <v>41</v>
      </c>
      <c r="H29" s="40">
        <v>1</v>
      </c>
      <c r="I29" s="40" t="e">
        <f>+J29+(#REF!-#REF!)</f>
        <v>#REF!</v>
      </c>
      <c r="J29" s="40">
        <v>1</v>
      </c>
      <c r="K29" s="54">
        <v>1</v>
      </c>
      <c r="L29" s="116">
        <f t="shared" si="0"/>
        <v>1</v>
      </c>
      <c r="M29" s="86">
        <f t="shared" si="1"/>
        <v>1</v>
      </c>
      <c r="N29" s="81">
        <f t="shared" si="2"/>
        <v>1</v>
      </c>
      <c r="O29" s="93" t="s">
        <v>112</v>
      </c>
      <c r="P29" s="40">
        <v>491590</v>
      </c>
      <c r="Q29" s="40">
        <v>491590</v>
      </c>
      <c r="R29" s="40">
        <v>0</v>
      </c>
      <c r="S29" s="41">
        <f t="shared" si="3"/>
        <v>1</v>
      </c>
      <c r="T29" s="44" t="str">
        <f t="shared" si="4"/>
        <v xml:space="preserve"> -</v>
      </c>
    </row>
    <row r="30" spans="2:20" ht="75.75" thickBot="1" x14ac:dyDescent="0.25">
      <c r="B30" s="182"/>
      <c r="C30" s="183"/>
      <c r="D30" s="181"/>
      <c r="E30" s="45">
        <v>43101</v>
      </c>
      <c r="F30" s="45">
        <v>43465</v>
      </c>
      <c r="G30" s="10" t="s">
        <v>42</v>
      </c>
      <c r="H30" s="46">
        <v>1</v>
      </c>
      <c r="I30" s="46" t="e">
        <f>+J30+(#REF!-#REF!)</f>
        <v>#REF!</v>
      </c>
      <c r="J30" s="46">
        <v>0</v>
      </c>
      <c r="K30" s="55">
        <v>0</v>
      </c>
      <c r="L30" s="117" t="e">
        <f t="shared" si="0"/>
        <v>#DIV/0!</v>
      </c>
      <c r="M30" s="87">
        <f t="shared" si="1"/>
        <v>1</v>
      </c>
      <c r="N30" s="80" t="str">
        <f t="shared" si="2"/>
        <v xml:space="preserve"> -</v>
      </c>
      <c r="O30" s="94" t="s">
        <v>114</v>
      </c>
      <c r="P30" s="46">
        <v>0</v>
      </c>
      <c r="Q30" s="46">
        <v>0</v>
      </c>
      <c r="R30" s="46">
        <v>0</v>
      </c>
      <c r="S30" s="47" t="str">
        <f t="shared" si="3"/>
        <v xml:space="preserve"> -</v>
      </c>
      <c r="T30" s="48" t="str">
        <f t="shared" si="4"/>
        <v xml:space="preserve"> -</v>
      </c>
    </row>
    <row r="31" spans="2:20" ht="45" x14ac:dyDescent="0.2">
      <c r="B31" s="182"/>
      <c r="C31" s="183"/>
      <c r="D31" s="179" t="s">
        <v>77</v>
      </c>
      <c r="E31" s="42">
        <v>43101</v>
      </c>
      <c r="F31" s="42">
        <v>43465</v>
      </c>
      <c r="G31" s="12" t="s">
        <v>43</v>
      </c>
      <c r="H31" s="43">
        <v>1</v>
      </c>
      <c r="I31" s="43">
        <f>+J31</f>
        <v>1</v>
      </c>
      <c r="J31" s="43">
        <v>1</v>
      </c>
      <c r="K31" s="53">
        <v>1</v>
      </c>
      <c r="L31" s="118">
        <f t="shared" si="0"/>
        <v>1</v>
      </c>
      <c r="M31" s="88">
        <f t="shared" si="1"/>
        <v>1</v>
      </c>
      <c r="N31" s="82">
        <f t="shared" si="2"/>
        <v>1</v>
      </c>
      <c r="O31" s="95" t="s">
        <v>115</v>
      </c>
      <c r="P31" s="78">
        <v>916505</v>
      </c>
      <c r="Q31" s="78">
        <v>916505</v>
      </c>
      <c r="R31" s="78">
        <v>0</v>
      </c>
      <c r="S31" s="27">
        <f t="shared" si="3"/>
        <v>1</v>
      </c>
      <c r="T31" s="26" t="str">
        <f t="shared" si="4"/>
        <v xml:space="preserve"> -</v>
      </c>
    </row>
    <row r="32" spans="2:20" ht="45" x14ac:dyDescent="0.2">
      <c r="B32" s="182"/>
      <c r="C32" s="183"/>
      <c r="D32" s="180"/>
      <c r="E32" s="39">
        <v>43101</v>
      </c>
      <c r="F32" s="39">
        <v>43465</v>
      </c>
      <c r="G32" s="8" t="s">
        <v>44</v>
      </c>
      <c r="H32" s="40">
        <v>1</v>
      </c>
      <c r="I32" s="40">
        <f>+J32</f>
        <v>1</v>
      </c>
      <c r="J32" s="40">
        <v>1</v>
      </c>
      <c r="K32" s="54">
        <v>1</v>
      </c>
      <c r="L32" s="116">
        <f t="shared" si="0"/>
        <v>1</v>
      </c>
      <c r="M32" s="86">
        <f t="shared" si="1"/>
        <v>1</v>
      </c>
      <c r="N32" s="81">
        <f t="shared" si="2"/>
        <v>1</v>
      </c>
      <c r="O32" s="93" t="s">
        <v>116</v>
      </c>
      <c r="P32" s="40">
        <v>331789</v>
      </c>
      <c r="Q32" s="40">
        <v>331776</v>
      </c>
      <c r="R32" s="40">
        <v>0</v>
      </c>
      <c r="S32" s="41">
        <f t="shared" si="3"/>
        <v>0.99996081847198071</v>
      </c>
      <c r="T32" s="44" t="str">
        <f t="shared" si="4"/>
        <v xml:space="preserve"> -</v>
      </c>
    </row>
    <row r="33" spans="2:20" ht="45" x14ac:dyDescent="0.2">
      <c r="B33" s="182"/>
      <c r="C33" s="183"/>
      <c r="D33" s="180"/>
      <c r="E33" s="39">
        <v>43101</v>
      </c>
      <c r="F33" s="39">
        <v>43465</v>
      </c>
      <c r="G33" s="8" t="s">
        <v>45</v>
      </c>
      <c r="H33" s="40">
        <v>1</v>
      </c>
      <c r="I33" s="40">
        <f>+J33</f>
        <v>1</v>
      </c>
      <c r="J33" s="40">
        <v>1</v>
      </c>
      <c r="K33" s="54">
        <v>1</v>
      </c>
      <c r="L33" s="116">
        <f t="shared" si="0"/>
        <v>1</v>
      </c>
      <c r="M33" s="86">
        <f t="shared" si="1"/>
        <v>1</v>
      </c>
      <c r="N33" s="81">
        <f t="shared" si="2"/>
        <v>1</v>
      </c>
      <c r="O33" s="93" t="s">
        <v>117</v>
      </c>
      <c r="P33" s="40">
        <v>168839</v>
      </c>
      <c r="Q33" s="40">
        <v>168102</v>
      </c>
      <c r="R33" s="40">
        <v>0</v>
      </c>
      <c r="S33" s="41">
        <f t="shared" si="3"/>
        <v>0.99563489478141898</v>
      </c>
      <c r="T33" s="44" t="str">
        <f t="shared" si="4"/>
        <v xml:space="preserve"> -</v>
      </c>
    </row>
    <row r="34" spans="2:20" ht="30" x14ac:dyDescent="0.2">
      <c r="B34" s="182"/>
      <c r="C34" s="183"/>
      <c r="D34" s="180"/>
      <c r="E34" s="39">
        <v>43101</v>
      </c>
      <c r="F34" s="39">
        <v>43465</v>
      </c>
      <c r="G34" s="11" t="s">
        <v>46</v>
      </c>
      <c r="H34" s="40">
        <v>1</v>
      </c>
      <c r="I34" s="40" t="e">
        <f>+J34+(#REF!-#REF!)</f>
        <v>#REF!</v>
      </c>
      <c r="J34" s="40">
        <v>1</v>
      </c>
      <c r="K34" s="54">
        <v>1</v>
      </c>
      <c r="L34" s="116">
        <f t="shared" si="0"/>
        <v>1</v>
      </c>
      <c r="M34" s="86">
        <f t="shared" si="1"/>
        <v>1</v>
      </c>
      <c r="N34" s="81">
        <f t="shared" si="2"/>
        <v>1</v>
      </c>
      <c r="O34" s="93" t="s">
        <v>118</v>
      </c>
      <c r="P34" s="40">
        <v>482580</v>
      </c>
      <c r="Q34" s="40">
        <v>482580</v>
      </c>
      <c r="R34" s="40">
        <v>0</v>
      </c>
      <c r="S34" s="41">
        <f t="shared" si="3"/>
        <v>1</v>
      </c>
      <c r="T34" s="44" t="str">
        <f t="shared" si="4"/>
        <v xml:space="preserve"> -</v>
      </c>
    </row>
    <row r="35" spans="2:20" ht="75" x14ac:dyDescent="0.2">
      <c r="B35" s="182"/>
      <c r="C35" s="183"/>
      <c r="D35" s="180"/>
      <c r="E35" s="39">
        <v>43101</v>
      </c>
      <c r="F35" s="39">
        <v>43465</v>
      </c>
      <c r="G35" s="9" t="s">
        <v>47</v>
      </c>
      <c r="H35" s="40">
        <v>1</v>
      </c>
      <c r="I35" s="40" t="e">
        <f>+J35+(#REF!-#REF!)</f>
        <v>#REF!</v>
      </c>
      <c r="J35" s="40">
        <v>0</v>
      </c>
      <c r="K35" s="54">
        <v>0</v>
      </c>
      <c r="L35" s="116" t="e">
        <f t="shared" si="0"/>
        <v>#DIV/0!</v>
      </c>
      <c r="M35" s="86">
        <f t="shared" si="1"/>
        <v>1</v>
      </c>
      <c r="N35" s="81" t="str">
        <f t="shared" si="2"/>
        <v xml:space="preserve"> -</v>
      </c>
      <c r="O35" s="93" t="s">
        <v>119</v>
      </c>
      <c r="P35" s="40">
        <v>0</v>
      </c>
      <c r="Q35" s="40">
        <v>0</v>
      </c>
      <c r="R35" s="40">
        <v>0</v>
      </c>
      <c r="S35" s="41" t="str">
        <f t="shared" si="3"/>
        <v xml:space="preserve"> -</v>
      </c>
      <c r="T35" s="44" t="str">
        <f t="shared" si="4"/>
        <v xml:space="preserve"> -</v>
      </c>
    </row>
    <row r="36" spans="2:20" ht="60" x14ac:dyDescent="0.2">
      <c r="B36" s="182"/>
      <c r="C36" s="183"/>
      <c r="D36" s="180"/>
      <c r="E36" s="39">
        <v>43101</v>
      </c>
      <c r="F36" s="39">
        <v>43465</v>
      </c>
      <c r="G36" s="9" t="s">
        <v>48</v>
      </c>
      <c r="H36" s="40">
        <v>1</v>
      </c>
      <c r="I36" s="40">
        <f>+J36</f>
        <v>1</v>
      </c>
      <c r="J36" s="40">
        <v>1</v>
      </c>
      <c r="K36" s="54">
        <v>1</v>
      </c>
      <c r="L36" s="116">
        <f t="shared" si="0"/>
        <v>1</v>
      </c>
      <c r="M36" s="86">
        <f t="shared" si="1"/>
        <v>1</v>
      </c>
      <c r="N36" s="81">
        <f t="shared" si="2"/>
        <v>1</v>
      </c>
      <c r="O36" s="93" t="s">
        <v>120</v>
      </c>
      <c r="P36" s="40">
        <v>214357</v>
      </c>
      <c r="Q36" s="40">
        <v>214357</v>
      </c>
      <c r="R36" s="40">
        <v>0</v>
      </c>
      <c r="S36" s="41">
        <f t="shared" si="3"/>
        <v>1</v>
      </c>
      <c r="T36" s="44" t="str">
        <f t="shared" si="4"/>
        <v xml:space="preserve"> -</v>
      </c>
    </row>
    <row r="37" spans="2:20" ht="60.75" thickBot="1" x14ac:dyDescent="0.25">
      <c r="B37" s="182"/>
      <c r="C37" s="183"/>
      <c r="D37" s="181"/>
      <c r="E37" s="45">
        <v>43101</v>
      </c>
      <c r="F37" s="45">
        <v>43465</v>
      </c>
      <c r="G37" s="10" t="s">
        <v>49</v>
      </c>
      <c r="H37" s="46">
        <v>1</v>
      </c>
      <c r="I37" s="46">
        <f>+J37</f>
        <v>1</v>
      </c>
      <c r="J37" s="46">
        <v>1</v>
      </c>
      <c r="K37" s="55">
        <v>1</v>
      </c>
      <c r="L37" s="119">
        <f t="shared" si="0"/>
        <v>1</v>
      </c>
      <c r="M37" s="89">
        <f t="shared" si="1"/>
        <v>1</v>
      </c>
      <c r="N37" s="83">
        <f t="shared" si="2"/>
        <v>1</v>
      </c>
      <c r="O37" s="96" t="s">
        <v>121</v>
      </c>
      <c r="P37" s="71">
        <v>60200</v>
      </c>
      <c r="Q37" s="71">
        <v>60200</v>
      </c>
      <c r="R37" s="71">
        <v>0</v>
      </c>
      <c r="S37" s="72">
        <f t="shared" si="3"/>
        <v>1</v>
      </c>
      <c r="T37" s="73" t="str">
        <f t="shared" si="4"/>
        <v xml:space="preserve"> -</v>
      </c>
    </row>
    <row r="38" spans="2:20" ht="45" x14ac:dyDescent="0.2">
      <c r="B38" s="182"/>
      <c r="C38" s="183"/>
      <c r="D38" s="179" t="s">
        <v>78</v>
      </c>
      <c r="E38" s="42">
        <v>43101</v>
      </c>
      <c r="F38" s="42">
        <v>43465</v>
      </c>
      <c r="G38" s="12" t="s">
        <v>50</v>
      </c>
      <c r="H38" s="43">
        <v>4</v>
      </c>
      <c r="I38" s="43" t="e">
        <f>+J38+(#REF!-#REF!)</f>
        <v>#REF!</v>
      </c>
      <c r="J38" s="43">
        <v>1</v>
      </c>
      <c r="K38" s="53">
        <v>6</v>
      </c>
      <c r="L38" s="115">
        <f t="shared" si="0"/>
        <v>6</v>
      </c>
      <c r="M38" s="85">
        <f t="shared" si="1"/>
        <v>1</v>
      </c>
      <c r="N38" s="79">
        <f t="shared" si="2"/>
        <v>1</v>
      </c>
      <c r="O38" s="92" t="s">
        <v>122</v>
      </c>
      <c r="P38" s="43">
        <v>400000</v>
      </c>
      <c r="Q38" s="43">
        <v>400000</v>
      </c>
      <c r="R38" s="43">
        <v>0</v>
      </c>
      <c r="S38" s="24">
        <f t="shared" si="3"/>
        <v>1</v>
      </c>
      <c r="T38" s="23" t="str">
        <f t="shared" si="4"/>
        <v xml:space="preserve"> -</v>
      </c>
    </row>
    <row r="39" spans="2:20" ht="60" x14ac:dyDescent="0.2">
      <c r="B39" s="182"/>
      <c r="C39" s="183"/>
      <c r="D39" s="180"/>
      <c r="E39" s="39">
        <v>43101</v>
      </c>
      <c r="F39" s="39">
        <v>43465</v>
      </c>
      <c r="G39" s="8" t="s">
        <v>51</v>
      </c>
      <c r="H39" s="40">
        <v>4</v>
      </c>
      <c r="I39" s="40" t="e">
        <f>+J39+(#REF!-#REF!)</f>
        <v>#REF!</v>
      </c>
      <c r="J39" s="40">
        <v>1</v>
      </c>
      <c r="K39" s="54">
        <v>1</v>
      </c>
      <c r="L39" s="116">
        <f t="shared" si="0"/>
        <v>1</v>
      </c>
      <c r="M39" s="86">
        <f t="shared" si="1"/>
        <v>1</v>
      </c>
      <c r="N39" s="81">
        <f t="shared" si="2"/>
        <v>1</v>
      </c>
      <c r="O39" s="93" t="s">
        <v>123</v>
      </c>
      <c r="P39" s="40">
        <v>40000</v>
      </c>
      <c r="Q39" s="40">
        <v>40000</v>
      </c>
      <c r="R39" s="40">
        <v>0</v>
      </c>
      <c r="S39" s="41">
        <f t="shared" si="3"/>
        <v>1</v>
      </c>
      <c r="T39" s="44" t="str">
        <f t="shared" si="4"/>
        <v xml:space="preserve"> -</v>
      </c>
    </row>
    <row r="40" spans="2:20" ht="45" x14ac:dyDescent="0.2">
      <c r="B40" s="182"/>
      <c r="C40" s="183"/>
      <c r="D40" s="180"/>
      <c r="E40" s="39">
        <v>43101</v>
      </c>
      <c r="F40" s="39">
        <v>43465</v>
      </c>
      <c r="G40" s="8" t="s">
        <v>52</v>
      </c>
      <c r="H40" s="40">
        <v>1</v>
      </c>
      <c r="I40" s="40">
        <f>+J40</f>
        <v>1</v>
      </c>
      <c r="J40" s="40">
        <v>1</v>
      </c>
      <c r="K40" s="54">
        <v>1</v>
      </c>
      <c r="L40" s="116">
        <f t="shared" si="0"/>
        <v>1</v>
      </c>
      <c r="M40" s="86">
        <f t="shared" si="1"/>
        <v>1</v>
      </c>
      <c r="N40" s="81">
        <f t="shared" si="2"/>
        <v>1</v>
      </c>
      <c r="O40" s="93" t="s">
        <v>124</v>
      </c>
      <c r="P40" s="40">
        <v>622198</v>
      </c>
      <c r="Q40" s="40">
        <v>622198</v>
      </c>
      <c r="R40" s="40">
        <v>0</v>
      </c>
      <c r="S40" s="41">
        <f t="shared" si="3"/>
        <v>1</v>
      </c>
      <c r="T40" s="44" t="str">
        <f t="shared" si="4"/>
        <v xml:space="preserve"> -</v>
      </c>
    </row>
    <row r="41" spans="2:20" ht="45" x14ac:dyDescent="0.2">
      <c r="B41" s="182"/>
      <c r="C41" s="183"/>
      <c r="D41" s="180"/>
      <c r="E41" s="39">
        <v>43101</v>
      </c>
      <c r="F41" s="39">
        <v>43465</v>
      </c>
      <c r="G41" s="8" t="s">
        <v>53</v>
      </c>
      <c r="H41" s="40">
        <v>1</v>
      </c>
      <c r="I41" s="40">
        <f>+J41</f>
        <v>1</v>
      </c>
      <c r="J41" s="40">
        <v>1</v>
      </c>
      <c r="K41" s="54">
        <v>1</v>
      </c>
      <c r="L41" s="116">
        <f t="shared" si="0"/>
        <v>1</v>
      </c>
      <c r="M41" s="86">
        <f t="shared" si="1"/>
        <v>1</v>
      </c>
      <c r="N41" s="81">
        <f t="shared" si="2"/>
        <v>1</v>
      </c>
      <c r="O41" s="93" t="s">
        <v>125</v>
      </c>
      <c r="P41" s="40">
        <v>464400</v>
      </c>
      <c r="Q41" s="40">
        <v>464400</v>
      </c>
      <c r="R41" s="40">
        <v>0</v>
      </c>
      <c r="S41" s="41">
        <f t="shared" si="3"/>
        <v>1</v>
      </c>
      <c r="T41" s="44" t="str">
        <f t="shared" si="4"/>
        <v xml:space="preserve"> -</v>
      </c>
    </row>
    <row r="42" spans="2:20" ht="30" x14ac:dyDescent="0.2">
      <c r="B42" s="182"/>
      <c r="C42" s="183"/>
      <c r="D42" s="180"/>
      <c r="E42" s="39">
        <v>43101</v>
      </c>
      <c r="F42" s="39">
        <v>43465</v>
      </c>
      <c r="G42" s="9" t="s">
        <v>54</v>
      </c>
      <c r="H42" s="40">
        <v>1</v>
      </c>
      <c r="I42" s="40" t="e">
        <f>+J42+(#REF!-#REF!)</f>
        <v>#REF!</v>
      </c>
      <c r="J42" s="40">
        <v>0</v>
      </c>
      <c r="K42" s="54">
        <v>1</v>
      </c>
      <c r="L42" s="116" t="e">
        <f t="shared" si="0"/>
        <v>#DIV/0!</v>
      </c>
      <c r="M42" s="86">
        <f t="shared" si="1"/>
        <v>1</v>
      </c>
      <c r="N42" s="81" t="str">
        <f t="shared" si="2"/>
        <v xml:space="preserve"> -</v>
      </c>
      <c r="O42" s="93" t="s">
        <v>99</v>
      </c>
      <c r="P42" s="40">
        <v>200000</v>
      </c>
      <c r="Q42" s="40">
        <v>200000</v>
      </c>
      <c r="R42" s="40">
        <v>0</v>
      </c>
      <c r="S42" s="41">
        <f t="shared" si="3"/>
        <v>1</v>
      </c>
      <c r="T42" s="44" t="str">
        <f t="shared" si="4"/>
        <v xml:space="preserve"> -</v>
      </c>
    </row>
    <row r="43" spans="2:20" ht="45" x14ac:dyDescent="0.2">
      <c r="B43" s="182"/>
      <c r="C43" s="183"/>
      <c r="D43" s="180"/>
      <c r="E43" s="39">
        <v>43101</v>
      </c>
      <c r="F43" s="39">
        <v>43465</v>
      </c>
      <c r="G43" s="11" t="s">
        <v>55</v>
      </c>
      <c r="H43" s="40">
        <v>1</v>
      </c>
      <c r="I43" s="40" t="e">
        <f>+J43+(#REF!-#REF!)</f>
        <v>#REF!</v>
      </c>
      <c r="J43" s="40">
        <v>0</v>
      </c>
      <c r="K43" s="54">
        <v>1</v>
      </c>
      <c r="L43" s="116" t="e">
        <f t="shared" si="0"/>
        <v>#DIV/0!</v>
      </c>
      <c r="M43" s="86">
        <f t="shared" si="1"/>
        <v>1</v>
      </c>
      <c r="N43" s="81" t="str">
        <f t="shared" si="2"/>
        <v xml:space="preserve"> -</v>
      </c>
      <c r="O43" s="93" t="s">
        <v>99</v>
      </c>
      <c r="P43" s="40">
        <v>100000</v>
      </c>
      <c r="Q43" s="40">
        <v>80930</v>
      </c>
      <c r="R43" s="40">
        <v>0</v>
      </c>
      <c r="S43" s="41">
        <f t="shared" si="3"/>
        <v>0.80930000000000002</v>
      </c>
      <c r="T43" s="44" t="str">
        <f t="shared" si="4"/>
        <v xml:space="preserve"> -</v>
      </c>
    </row>
    <row r="44" spans="2:20" ht="45.75" thickBot="1" x14ac:dyDescent="0.25">
      <c r="B44" s="182"/>
      <c r="C44" s="183"/>
      <c r="D44" s="181"/>
      <c r="E44" s="45">
        <v>43101</v>
      </c>
      <c r="F44" s="45">
        <v>43465</v>
      </c>
      <c r="G44" s="121" t="s">
        <v>56</v>
      </c>
      <c r="H44" s="46">
        <v>1</v>
      </c>
      <c r="I44" s="46">
        <f>+J44</f>
        <v>1</v>
      </c>
      <c r="J44" s="46">
        <v>1</v>
      </c>
      <c r="K44" s="55">
        <v>1</v>
      </c>
      <c r="L44" s="117">
        <f t="shared" si="0"/>
        <v>1</v>
      </c>
      <c r="M44" s="87">
        <f t="shared" si="1"/>
        <v>1</v>
      </c>
      <c r="N44" s="80">
        <f t="shared" si="2"/>
        <v>1</v>
      </c>
      <c r="O44" s="94" t="s">
        <v>126</v>
      </c>
      <c r="P44" s="46">
        <v>989208</v>
      </c>
      <c r="Q44" s="46">
        <v>0</v>
      </c>
      <c r="R44" s="46">
        <v>0</v>
      </c>
      <c r="S44" s="47">
        <f t="shared" si="3"/>
        <v>0</v>
      </c>
      <c r="T44" s="48" t="str">
        <f t="shared" si="4"/>
        <v xml:space="preserve"> -</v>
      </c>
    </row>
    <row r="45" spans="2:20" ht="60.75" thickBot="1" x14ac:dyDescent="0.25">
      <c r="B45" s="182"/>
      <c r="C45" s="183"/>
      <c r="D45" s="125" t="s">
        <v>79</v>
      </c>
      <c r="E45" s="111">
        <v>43101</v>
      </c>
      <c r="F45" s="111">
        <v>43465</v>
      </c>
      <c r="G45" s="120" t="s">
        <v>57</v>
      </c>
      <c r="H45" s="112">
        <v>48</v>
      </c>
      <c r="I45" s="112" t="e">
        <f>+J45+(#REF!-#REF!)</f>
        <v>#REF!</v>
      </c>
      <c r="J45" s="112">
        <v>10</v>
      </c>
      <c r="K45" s="113">
        <v>60</v>
      </c>
      <c r="L45" s="114">
        <f t="shared" si="0"/>
        <v>6</v>
      </c>
      <c r="M45" s="90">
        <f t="shared" si="1"/>
        <v>1</v>
      </c>
      <c r="N45" s="84">
        <f t="shared" si="2"/>
        <v>1</v>
      </c>
      <c r="O45" s="97" t="s">
        <v>127</v>
      </c>
      <c r="P45" s="74">
        <v>693796</v>
      </c>
      <c r="Q45" s="74">
        <v>683505</v>
      </c>
      <c r="R45" s="74">
        <v>0</v>
      </c>
      <c r="S45" s="75">
        <f t="shared" si="3"/>
        <v>0.98516710964029774</v>
      </c>
      <c r="T45" s="76" t="str">
        <f t="shared" si="4"/>
        <v xml:space="preserve"> -</v>
      </c>
    </row>
    <row r="46" spans="2:20" ht="75" x14ac:dyDescent="0.2">
      <c r="B46" s="182"/>
      <c r="C46" s="183"/>
      <c r="D46" s="179" t="s">
        <v>80</v>
      </c>
      <c r="E46" s="42">
        <v>43101</v>
      </c>
      <c r="F46" s="42">
        <v>43465</v>
      </c>
      <c r="G46" s="12" t="s">
        <v>89</v>
      </c>
      <c r="H46" s="43">
        <v>8</v>
      </c>
      <c r="I46" s="43" t="e">
        <f>+J46+(#REF!-#REF!)</f>
        <v>#REF!</v>
      </c>
      <c r="J46" s="43">
        <v>3</v>
      </c>
      <c r="K46" s="53">
        <v>3</v>
      </c>
      <c r="L46" s="115">
        <f t="shared" si="0"/>
        <v>1</v>
      </c>
      <c r="M46" s="85">
        <f t="shared" si="1"/>
        <v>1</v>
      </c>
      <c r="N46" s="79">
        <f t="shared" si="2"/>
        <v>1</v>
      </c>
      <c r="O46" s="92" t="s">
        <v>128</v>
      </c>
      <c r="P46" s="43">
        <v>66600</v>
      </c>
      <c r="Q46" s="43">
        <v>66600</v>
      </c>
      <c r="R46" s="43">
        <v>0</v>
      </c>
      <c r="S46" s="24">
        <f t="shared" si="3"/>
        <v>1</v>
      </c>
      <c r="T46" s="23" t="str">
        <f t="shared" si="4"/>
        <v xml:space="preserve"> -</v>
      </c>
    </row>
    <row r="47" spans="2:20" ht="60" x14ac:dyDescent="0.2">
      <c r="B47" s="182"/>
      <c r="C47" s="183"/>
      <c r="D47" s="180"/>
      <c r="E47" s="39">
        <v>43101</v>
      </c>
      <c r="F47" s="39">
        <v>43465</v>
      </c>
      <c r="G47" s="8" t="s">
        <v>90</v>
      </c>
      <c r="H47" s="40">
        <v>8</v>
      </c>
      <c r="I47" s="40" t="e">
        <f>+J47+(#REF!-#REF!)</f>
        <v>#REF!</v>
      </c>
      <c r="J47" s="40">
        <v>3</v>
      </c>
      <c r="K47" s="54">
        <v>4</v>
      </c>
      <c r="L47" s="116">
        <f t="shared" si="0"/>
        <v>1.3333333333333333</v>
      </c>
      <c r="M47" s="86">
        <f t="shared" si="1"/>
        <v>1</v>
      </c>
      <c r="N47" s="81">
        <f t="shared" si="2"/>
        <v>1</v>
      </c>
      <c r="O47" s="93" t="s">
        <v>129</v>
      </c>
      <c r="P47" s="40">
        <v>1101975</v>
      </c>
      <c r="Q47" s="40">
        <v>1101975</v>
      </c>
      <c r="R47" s="40">
        <v>0</v>
      </c>
      <c r="S47" s="41">
        <f t="shared" si="3"/>
        <v>1</v>
      </c>
      <c r="T47" s="44" t="str">
        <f t="shared" si="4"/>
        <v xml:space="preserve"> -</v>
      </c>
    </row>
    <row r="48" spans="2:20" ht="60" x14ac:dyDescent="0.2">
      <c r="B48" s="182"/>
      <c r="C48" s="183"/>
      <c r="D48" s="180"/>
      <c r="E48" s="39">
        <v>43101</v>
      </c>
      <c r="F48" s="39">
        <v>43465</v>
      </c>
      <c r="G48" s="8" t="s">
        <v>58</v>
      </c>
      <c r="H48" s="40">
        <v>4</v>
      </c>
      <c r="I48" s="40" t="e">
        <f>+J48+(#REF!-#REF!)</f>
        <v>#REF!</v>
      </c>
      <c r="J48" s="40">
        <v>1</v>
      </c>
      <c r="K48" s="54">
        <v>1</v>
      </c>
      <c r="L48" s="116">
        <f t="shared" si="0"/>
        <v>1</v>
      </c>
      <c r="M48" s="86">
        <f t="shared" si="1"/>
        <v>1</v>
      </c>
      <c r="N48" s="81">
        <f t="shared" si="2"/>
        <v>1</v>
      </c>
      <c r="O48" s="93" t="s">
        <v>130</v>
      </c>
      <c r="P48" s="40">
        <v>56000</v>
      </c>
      <c r="Q48" s="40">
        <v>56000</v>
      </c>
      <c r="R48" s="40">
        <v>0</v>
      </c>
      <c r="S48" s="41">
        <f t="shared" si="3"/>
        <v>1</v>
      </c>
      <c r="T48" s="44" t="str">
        <f t="shared" si="4"/>
        <v xml:space="preserve"> -</v>
      </c>
    </row>
    <row r="49" spans="2:20" ht="60" x14ac:dyDescent="0.2">
      <c r="B49" s="182"/>
      <c r="C49" s="183"/>
      <c r="D49" s="180"/>
      <c r="E49" s="39">
        <v>43101</v>
      </c>
      <c r="F49" s="39">
        <v>43465</v>
      </c>
      <c r="G49" s="9" t="s">
        <v>59</v>
      </c>
      <c r="H49" s="40">
        <v>1</v>
      </c>
      <c r="I49" s="40" t="e">
        <f>+J49+(#REF!-#REF!)</f>
        <v>#REF!</v>
      </c>
      <c r="J49" s="40">
        <v>0</v>
      </c>
      <c r="K49" s="54">
        <v>1</v>
      </c>
      <c r="L49" s="116" t="e">
        <f t="shared" si="0"/>
        <v>#DIV/0!</v>
      </c>
      <c r="M49" s="86">
        <f t="shared" si="1"/>
        <v>1</v>
      </c>
      <c r="N49" s="81" t="str">
        <f t="shared" si="2"/>
        <v xml:space="preserve"> -</v>
      </c>
      <c r="O49" s="93" t="s">
        <v>99</v>
      </c>
      <c r="P49" s="40">
        <v>186800</v>
      </c>
      <c r="Q49" s="40">
        <v>186800</v>
      </c>
      <c r="R49" s="40">
        <v>0</v>
      </c>
      <c r="S49" s="41">
        <f t="shared" si="3"/>
        <v>1</v>
      </c>
      <c r="T49" s="44" t="str">
        <f t="shared" si="4"/>
        <v xml:space="preserve"> -</v>
      </c>
    </row>
    <row r="50" spans="2:20" ht="45" x14ac:dyDescent="0.2">
      <c r="B50" s="182"/>
      <c r="C50" s="183"/>
      <c r="D50" s="180"/>
      <c r="E50" s="39">
        <v>43101</v>
      </c>
      <c r="F50" s="39">
        <v>43465</v>
      </c>
      <c r="G50" s="9" t="s">
        <v>60</v>
      </c>
      <c r="H50" s="40">
        <v>2</v>
      </c>
      <c r="I50" s="40" t="e">
        <f>+J50+(#REF!-#REF!)</f>
        <v>#REF!</v>
      </c>
      <c r="J50" s="40">
        <v>0</v>
      </c>
      <c r="K50" s="54">
        <v>0</v>
      </c>
      <c r="L50" s="116" t="e">
        <f t="shared" si="0"/>
        <v>#DIV/0!</v>
      </c>
      <c r="M50" s="86">
        <f t="shared" si="1"/>
        <v>1</v>
      </c>
      <c r="N50" s="81" t="str">
        <f t="shared" si="2"/>
        <v xml:space="preserve"> -</v>
      </c>
      <c r="O50" s="93" t="s">
        <v>131</v>
      </c>
      <c r="P50" s="40">
        <v>0</v>
      </c>
      <c r="Q50" s="40">
        <v>0</v>
      </c>
      <c r="R50" s="40">
        <v>0</v>
      </c>
      <c r="S50" s="41" t="str">
        <f t="shared" si="3"/>
        <v xml:space="preserve"> -</v>
      </c>
      <c r="T50" s="44" t="str">
        <f t="shared" si="4"/>
        <v xml:space="preserve"> -</v>
      </c>
    </row>
    <row r="51" spans="2:20" ht="90" x14ac:dyDescent="0.2">
      <c r="B51" s="182"/>
      <c r="C51" s="183"/>
      <c r="D51" s="180"/>
      <c r="E51" s="39">
        <v>43101</v>
      </c>
      <c r="F51" s="39">
        <v>43465</v>
      </c>
      <c r="G51" s="9" t="s">
        <v>61</v>
      </c>
      <c r="H51" s="40">
        <v>1</v>
      </c>
      <c r="I51" s="40">
        <f>+J51</f>
        <v>1</v>
      </c>
      <c r="J51" s="40">
        <v>1</v>
      </c>
      <c r="K51" s="54">
        <v>1</v>
      </c>
      <c r="L51" s="116">
        <f t="shared" si="0"/>
        <v>1</v>
      </c>
      <c r="M51" s="86">
        <f t="shared" si="1"/>
        <v>1</v>
      </c>
      <c r="N51" s="81">
        <f t="shared" si="2"/>
        <v>1</v>
      </c>
      <c r="O51" s="93" t="s">
        <v>132</v>
      </c>
      <c r="P51" s="40">
        <v>30000</v>
      </c>
      <c r="Q51" s="40">
        <v>30000</v>
      </c>
      <c r="R51" s="40">
        <v>0</v>
      </c>
      <c r="S51" s="41">
        <f t="shared" si="3"/>
        <v>1</v>
      </c>
      <c r="T51" s="44" t="str">
        <f t="shared" si="4"/>
        <v xml:space="preserve"> -</v>
      </c>
    </row>
    <row r="52" spans="2:20" ht="75.75" thickBot="1" x14ac:dyDescent="0.25">
      <c r="B52" s="182"/>
      <c r="C52" s="183"/>
      <c r="D52" s="181"/>
      <c r="E52" s="45">
        <v>43101</v>
      </c>
      <c r="F52" s="45">
        <v>43465</v>
      </c>
      <c r="G52" s="10" t="s">
        <v>62</v>
      </c>
      <c r="H52" s="46">
        <v>1</v>
      </c>
      <c r="I52" s="46">
        <f>+J52</f>
        <v>1</v>
      </c>
      <c r="J52" s="46">
        <v>1</v>
      </c>
      <c r="K52" s="55">
        <v>1</v>
      </c>
      <c r="L52" s="117">
        <f t="shared" si="0"/>
        <v>1</v>
      </c>
      <c r="M52" s="87">
        <f t="shared" si="1"/>
        <v>1</v>
      </c>
      <c r="N52" s="80">
        <f t="shared" si="2"/>
        <v>1</v>
      </c>
      <c r="O52" s="94" t="s">
        <v>133</v>
      </c>
      <c r="P52" s="46">
        <v>10000</v>
      </c>
      <c r="Q52" s="46">
        <v>10000</v>
      </c>
      <c r="R52" s="46">
        <v>0</v>
      </c>
      <c r="S52" s="47">
        <f t="shared" si="3"/>
        <v>1</v>
      </c>
      <c r="T52" s="48" t="str">
        <f t="shared" si="4"/>
        <v xml:space="preserve"> -</v>
      </c>
    </row>
    <row r="53" spans="2:20" ht="60.75" thickBot="1" x14ac:dyDescent="0.25">
      <c r="B53" s="182"/>
      <c r="C53" s="183"/>
      <c r="D53" s="125" t="s">
        <v>81</v>
      </c>
      <c r="E53" s="111">
        <v>43101</v>
      </c>
      <c r="F53" s="111">
        <v>43465</v>
      </c>
      <c r="G53" s="120" t="s">
        <v>63</v>
      </c>
      <c r="H53" s="112">
        <v>1</v>
      </c>
      <c r="I53" s="112">
        <f t="shared" ref="I53:I58" si="5">+J53</f>
        <v>1</v>
      </c>
      <c r="J53" s="112">
        <v>1</v>
      </c>
      <c r="K53" s="113">
        <v>1</v>
      </c>
      <c r="L53" s="114">
        <f t="shared" si="0"/>
        <v>1</v>
      </c>
      <c r="M53" s="90">
        <f t="shared" si="1"/>
        <v>1</v>
      </c>
      <c r="N53" s="84">
        <f t="shared" si="2"/>
        <v>1</v>
      </c>
      <c r="O53" s="97" t="s">
        <v>134</v>
      </c>
      <c r="P53" s="74">
        <v>100000</v>
      </c>
      <c r="Q53" s="74">
        <v>99920</v>
      </c>
      <c r="R53" s="74">
        <v>0</v>
      </c>
      <c r="S53" s="75">
        <f t="shared" si="3"/>
        <v>0.99919999999999998</v>
      </c>
      <c r="T53" s="76" t="str">
        <f t="shared" si="4"/>
        <v xml:space="preserve"> -</v>
      </c>
    </row>
    <row r="54" spans="2:20" ht="30" customHeight="1" x14ac:dyDescent="0.2">
      <c r="B54" s="182"/>
      <c r="C54" s="183"/>
      <c r="D54" s="186" t="s">
        <v>82</v>
      </c>
      <c r="E54" s="42">
        <v>43101</v>
      </c>
      <c r="F54" s="42">
        <v>43465</v>
      </c>
      <c r="G54" s="12" t="s">
        <v>64</v>
      </c>
      <c r="H54" s="43">
        <v>1</v>
      </c>
      <c r="I54" s="43">
        <f t="shared" si="5"/>
        <v>1</v>
      </c>
      <c r="J54" s="43">
        <v>1</v>
      </c>
      <c r="K54" s="53">
        <v>1</v>
      </c>
      <c r="L54" s="115">
        <f t="shared" si="0"/>
        <v>1</v>
      </c>
      <c r="M54" s="85">
        <f t="shared" si="1"/>
        <v>1</v>
      </c>
      <c r="N54" s="79">
        <f t="shared" si="2"/>
        <v>1</v>
      </c>
      <c r="O54" s="92" t="s">
        <v>135</v>
      </c>
      <c r="P54" s="43">
        <v>319900</v>
      </c>
      <c r="Q54" s="43">
        <v>319900</v>
      </c>
      <c r="R54" s="43">
        <v>0</v>
      </c>
      <c r="S54" s="24">
        <f t="shared" si="3"/>
        <v>1</v>
      </c>
      <c r="T54" s="23" t="str">
        <f t="shared" si="4"/>
        <v xml:space="preserve"> -</v>
      </c>
    </row>
    <row r="55" spans="2:20" ht="60" x14ac:dyDescent="0.2">
      <c r="B55" s="182"/>
      <c r="C55" s="183"/>
      <c r="D55" s="187"/>
      <c r="E55" s="39">
        <v>43101</v>
      </c>
      <c r="F55" s="39">
        <v>43465</v>
      </c>
      <c r="G55" s="8" t="s">
        <v>65</v>
      </c>
      <c r="H55" s="40">
        <v>1</v>
      </c>
      <c r="I55" s="40">
        <f t="shared" si="5"/>
        <v>1</v>
      </c>
      <c r="J55" s="40">
        <v>1</v>
      </c>
      <c r="K55" s="54">
        <v>1</v>
      </c>
      <c r="L55" s="116">
        <f t="shared" si="0"/>
        <v>1</v>
      </c>
      <c r="M55" s="86">
        <f t="shared" si="1"/>
        <v>1</v>
      </c>
      <c r="N55" s="81">
        <f t="shared" si="2"/>
        <v>1</v>
      </c>
      <c r="O55" s="93" t="s">
        <v>136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44" t="str">
        <f t="shared" si="4"/>
        <v xml:space="preserve"> -</v>
      </c>
    </row>
    <row r="56" spans="2:20" ht="75" x14ac:dyDescent="0.2">
      <c r="B56" s="182"/>
      <c r="C56" s="183"/>
      <c r="D56" s="187"/>
      <c r="E56" s="39">
        <v>43101</v>
      </c>
      <c r="F56" s="39">
        <v>43465</v>
      </c>
      <c r="G56" s="9" t="s">
        <v>66</v>
      </c>
      <c r="H56" s="40">
        <v>1</v>
      </c>
      <c r="I56" s="40">
        <f t="shared" si="5"/>
        <v>1</v>
      </c>
      <c r="J56" s="40">
        <v>1</v>
      </c>
      <c r="K56" s="54">
        <v>1</v>
      </c>
      <c r="L56" s="116">
        <f t="shared" si="0"/>
        <v>1</v>
      </c>
      <c r="M56" s="86">
        <f t="shared" si="1"/>
        <v>1</v>
      </c>
      <c r="N56" s="81">
        <f t="shared" si="2"/>
        <v>1</v>
      </c>
      <c r="O56" s="93" t="s">
        <v>137</v>
      </c>
      <c r="P56" s="40">
        <v>145984</v>
      </c>
      <c r="Q56" s="40">
        <v>145984</v>
      </c>
      <c r="R56" s="40">
        <v>0</v>
      </c>
      <c r="S56" s="41">
        <f t="shared" si="3"/>
        <v>1</v>
      </c>
      <c r="T56" s="44" t="str">
        <f t="shared" si="4"/>
        <v xml:space="preserve"> -</v>
      </c>
    </row>
    <row r="57" spans="2:20" ht="60" x14ac:dyDescent="0.2">
      <c r="B57" s="182"/>
      <c r="C57" s="183"/>
      <c r="D57" s="187"/>
      <c r="E57" s="39">
        <v>43101</v>
      </c>
      <c r="F57" s="39">
        <v>43465</v>
      </c>
      <c r="G57" s="9" t="s">
        <v>88</v>
      </c>
      <c r="H57" s="40">
        <v>1</v>
      </c>
      <c r="I57" s="40">
        <f t="shared" si="5"/>
        <v>1</v>
      </c>
      <c r="J57" s="40">
        <v>1</v>
      </c>
      <c r="K57" s="54">
        <v>1</v>
      </c>
      <c r="L57" s="116">
        <f t="shared" si="0"/>
        <v>1</v>
      </c>
      <c r="M57" s="86">
        <f t="shared" si="1"/>
        <v>1</v>
      </c>
      <c r="N57" s="81">
        <f t="shared" si="2"/>
        <v>1</v>
      </c>
      <c r="O57" s="93" t="s">
        <v>99</v>
      </c>
      <c r="P57" s="40">
        <v>15000</v>
      </c>
      <c r="Q57" s="40">
        <v>15000</v>
      </c>
      <c r="R57" s="40">
        <v>0</v>
      </c>
      <c r="S57" s="41">
        <f t="shared" si="3"/>
        <v>1</v>
      </c>
      <c r="T57" s="44" t="str">
        <f t="shared" si="4"/>
        <v xml:space="preserve"> -</v>
      </c>
    </row>
    <row r="58" spans="2:20" ht="30" x14ac:dyDescent="0.2">
      <c r="B58" s="182"/>
      <c r="C58" s="183"/>
      <c r="D58" s="187"/>
      <c r="E58" s="39">
        <v>43101</v>
      </c>
      <c r="F58" s="39">
        <v>43465</v>
      </c>
      <c r="G58" s="9" t="s">
        <v>67</v>
      </c>
      <c r="H58" s="40">
        <v>1</v>
      </c>
      <c r="I58" s="40">
        <f t="shared" si="5"/>
        <v>1</v>
      </c>
      <c r="J58" s="40">
        <v>1</v>
      </c>
      <c r="K58" s="140">
        <v>0.2</v>
      </c>
      <c r="L58" s="116">
        <f t="shared" si="0"/>
        <v>0.2</v>
      </c>
      <c r="M58" s="86">
        <f t="shared" si="1"/>
        <v>1</v>
      </c>
      <c r="N58" s="81">
        <f t="shared" si="2"/>
        <v>0.2</v>
      </c>
      <c r="O58" s="93" t="s">
        <v>138</v>
      </c>
      <c r="P58" s="40">
        <v>15000</v>
      </c>
      <c r="Q58" s="40">
        <v>15000</v>
      </c>
      <c r="R58" s="40">
        <v>0</v>
      </c>
      <c r="S58" s="41">
        <f t="shared" si="3"/>
        <v>1</v>
      </c>
      <c r="T58" s="44" t="str">
        <f t="shared" si="4"/>
        <v xml:space="preserve"> -</v>
      </c>
    </row>
    <row r="59" spans="2:20" ht="60" x14ac:dyDescent="0.2">
      <c r="B59" s="182"/>
      <c r="C59" s="183"/>
      <c r="D59" s="187"/>
      <c r="E59" s="39">
        <v>43101</v>
      </c>
      <c r="F59" s="39">
        <v>43465</v>
      </c>
      <c r="G59" s="9" t="s">
        <v>68</v>
      </c>
      <c r="H59" s="40">
        <v>200</v>
      </c>
      <c r="I59" s="40" t="e">
        <f>+J59+(#REF!-#REF!)</f>
        <v>#REF!</v>
      </c>
      <c r="J59" s="40">
        <v>25</v>
      </c>
      <c r="K59" s="54">
        <v>114</v>
      </c>
      <c r="L59" s="119">
        <f t="shared" si="0"/>
        <v>4.5599999999999996</v>
      </c>
      <c r="M59" s="89">
        <f t="shared" si="1"/>
        <v>1</v>
      </c>
      <c r="N59" s="83">
        <f t="shared" si="2"/>
        <v>1</v>
      </c>
      <c r="O59" s="96" t="s">
        <v>139</v>
      </c>
      <c r="P59" s="71">
        <v>52450</v>
      </c>
      <c r="Q59" s="71">
        <v>48357</v>
      </c>
      <c r="R59" s="71">
        <v>0</v>
      </c>
      <c r="S59" s="72">
        <f t="shared" si="3"/>
        <v>0.9219637750238322</v>
      </c>
      <c r="T59" s="73" t="str">
        <f t="shared" si="4"/>
        <v xml:space="preserve"> -</v>
      </c>
    </row>
    <row r="60" spans="2:20" ht="30" customHeight="1" x14ac:dyDescent="0.2">
      <c r="B60" s="182"/>
      <c r="C60" s="183"/>
      <c r="D60" s="187"/>
      <c r="E60" s="77">
        <v>43101</v>
      </c>
      <c r="F60" s="77">
        <v>43465</v>
      </c>
      <c r="G60" s="107" t="s">
        <v>93</v>
      </c>
      <c r="H60" s="78">
        <v>4</v>
      </c>
      <c r="I60" s="40" t="e">
        <f>+J60+(#REF!-#REF!)</f>
        <v>#REF!</v>
      </c>
      <c r="J60" s="78">
        <v>1</v>
      </c>
      <c r="K60" s="100">
        <v>1</v>
      </c>
      <c r="L60" s="119">
        <f t="shared" si="0"/>
        <v>1</v>
      </c>
      <c r="M60" s="52">
        <f t="shared" si="1"/>
        <v>1</v>
      </c>
      <c r="N60" s="44">
        <f t="shared" si="2"/>
        <v>1</v>
      </c>
      <c r="O60" s="93" t="s">
        <v>140</v>
      </c>
      <c r="P60" s="40">
        <v>2023968</v>
      </c>
      <c r="Q60" s="40">
        <v>2023968</v>
      </c>
      <c r="R60" s="40">
        <v>0</v>
      </c>
      <c r="S60" s="41">
        <f t="shared" si="3"/>
        <v>1</v>
      </c>
      <c r="T60" s="44" t="str">
        <f t="shared" si="4"/>
        <v xml:space="preserve"> -</v>
      </c>
    </row>
    <row r="61" spans="2:20" ht="45.95" customHeight="1" thickBot="1" x14ac:dyDescent="0.25">
      <c r="B61" s="182"/>
      <c r="C61" s="184"/>
      <c r="D61" s="188"/>
      <c r="E61" s="45">
        <v>43101</v>
      </c>
      <c r="F61" s="45">
        <v>43465</v>
      </c>
      <c r="G61" s="10" t="s">
        <v>94</v>
      </c>
      <c r="H61" s="46">
        <v>1</v>
      </c>
      <c r="I61" s="46" t="e">
        <f>+J61+(#REF!-#REF!)</f>
        <v>#REF!</v>
      </c>
      <c r="J61" s="46">
        <v>1</v>
      </c>
      <c r="K61" s="55">
        <v>0</v>
      </c>
      <c r="L61" s="119">
        <f t="shared" si="0"/>
        <v>0</v>
      </c>
      <c r="M61" s="122">
        <f t="shared" si="1"/>
        <v>1</v>
      </c>
      <c r="N61" s="48">
        <f t="shared" si="2"/>
        <v>0</v>
      </c>
      <c r="O61" s="94" t="s">
        <v>141</v>
      </c>
      <c r="P61" s="46">
        <v>0</v>
      </c>
      <c r="Q61" s="46">
        <v>0</v>
      </c>
      <c r="R61" s="46">
        <v>0</v>
      </c>
      <c r="S61" s="47" t="str">
        <f t="shared" si="3"/>
        <v xml:space="preserve"> -</v>
      </c>
      <c r="T61" s="48" t="str">
        <f t="shared" si="4"/>
        <v xml:space="preserve"> -</v>
      </c>
    </row>
    <row r="62" spans="2:20" ht="12.95" customHeight="1" thickBot="1" x14ac:dyDescent="0.25">
      <c r="B62" s="182"/>
      <c r="C62" s="103"/>
      <c r="D62" s="68"/>
      <c r="E62" s="69"/>
      <c r="F62" s="69"/>
      <c r="G62" s="66"/>
      <c r="H62" s="67"/>
      <c r="I62" s="67"/>
      <c r="J62" s="67"/>
      <c r="K62" s="67"/>
      <c r="L62" s="20"/>
      <c r="M62" s="20"/>
      <c r="N62" s="20"/>
      <c r="O62" s="13"/>
      <c r="P62" s="14"/>
      <c r="Q62" s="14"/>
      <c r="R62" s="14"/>
      <c r="S62" s="20"/>
      <c r="T62" s="15"/>
    </row>
    <row r="63" spans="2:20" ht="45" x14ac:dyDescent="0.2">
      <c r="B63" s="183"/>
      <c r="C63" s="189" t="s">
        <v>85</v>
      </c>
      <c r="D63" s="191" t="s">
        <v>83</v>
      </c>
      <c r="E63" s="42">
        <v>43101</v>
      </c>
      <c r="F63" s="42">
        <v>43465</v>
      </c>
      <c r="G63" s="70" t="s">
        <v>69</v>
      </c>
      <c r="H63" s="43">
        <v>1</v>
      </c>
      <c r="I63" s="43" t="e">
        <f>+J63+(#REF!-#REF!)</f>
        <v>#REF!</v>
      </c>
      <c r="J63" s="43">
        <v>1</v>
      </c>
      <c r="K63" s="53">
        <v>0</v>
      </c>
      <c r="L63" s="118">
        <f t="shared" si="0"/>
        <v>0</v>
      </c>
      <c r="M63" s="108">
        <f t="shared" si="1"/>
        <v>1</v>
      </c>
      <c r="N63" s="26">
        <f t="shared" si="2"/>
        <v>0</v>
      </c>
      <c r="O63" s="95" t="s">
        <v>99</v>
      </c>
      <c r="P63" s="78">
        <v>0</v>
      </c>
      <c r="Q63" s="78">
        <v>0</v>
      </c>
      <c r="R63" s="78">
        <v>0</v>
      </c>
      <c r="S63" s="27" t="str">
        <f t="shared" si="3"/>
        <v xml:space="preserve"> -</v>
      </c>
      <c r="T63" s="26" t="str">
        <f t="shared" si="4"/>
        <v xml:space="preserve"> -</v>
      </c>
    </row>
    <row r="64" spans="2:20" ht="75.75" thickBot="1" x14ac:dyDescent="0.25">
      <c r="B64" s="184"/>
      <c r="C64" s="190"/>
      <c r="D64" s="192"/>
      <c r="E64" s="45">
        <v>43101</v>
      </c>
      <c r="F64" s="45">
        <v>43465</v>
      </c>
      <c r="G64" s="121" t="s">
        <v>70</v>
      </c>
      <c r="H64" s="46">
        <v>1</v>
      </c>
      <c r="I64" s="46">
        <f>+J64</f>
        <v>1</v>
      </c>
      <c r="J64" s="46">
        <v>1</v>
      </c>
      <c r="K64" s="55">
        <v>1</v>
      </c>
      <c r="L64" s="117">
        <f t="shared" si="0"/>
        <v>1</v>
      </c>
      <c r="M64" s="91">
        <f t="shared" si="1"/>
        <v>1</v>
      </c>
      <c r="N64" s="48">
        <f t="shared" si="2"/>
        <v>1</v>
      </c>
      <c r="O64" s="94" t="s">
        <v>142</v>
      </c>
      <c r="P64" s="46">
        <v>35000</v>
      </c>
      <c r="Q64" s="46">
        <v>35000</v>
      </c>
      <c r="R64" s="46">
        <v>0</v>
      </c>
      <c r="S64" s="47">
        <f t="shared" si="3"/>
        <v>1</v>
      </c>
      <c r="T64" s="48" t="str">
        <f t="shared" si="4"/>
        <v xml:space="preserve"> -</v>
      </c>
    </row>
    <row r="65" spans="2:20" ht="12.95" customHeight="1" thickBot="1" x14ac:dyDescent="0.25">
      <c r="B65" s="126"/>
      <c r="C65" s="127"/>
      <c r="D65" s="64"/>
      <c r="E65" s="65"/>
      <c r="F65" s="65"/>
      <c r="G65" s="64"/>
      <c r="H65" s="38"/>
      <c r="I65" s="38"/>
      <c r="J65" s="38"/>
      <c r="K65" s="38"/>
      <c r="L65" s="128"/>
      <c r="M65" s="128"/>
      <c r="N65" s="128"/>
      <c r="O65" s="129"/>
      <c r="P65" s="130"/>
      <c r="Q65" s="130"/>
      <c r="R65" s="130"/>
      <c r="S65" s="128"/>
      <c r="T65" s="131"/>
    </row>
    <row r="66" spans="2:20" ht="60" customHeight="1" thickBot="1" x14ac:dyDescent="0.25">
      <c r="B66" s="134" t="s">
        <v>95</v>
      </c>
      <c r="C66" s="137" t="s">
        <v>96</v>
      </c>
      <c r="D66" s="124" t="s">
        <v>97</v>
      </c>
      <c r="E66" s="111">
        <v>42736</v>
      </c>
      <c r="F66" s="111">
        <v>43100</v>
      </c>
      <c r="G66" s="120" t="s">
        <v>98</v>
      </c>
      <c r="H66" s="112">
        <v>300</v>
      </c>
      <c r="I66" s="112" t="e">
        <f>+J66+(#REF!-#REF!)</f>
        <v>#REF!</v>
      </c>
      <c r="J66" s="112">
        <v>100</v>
      </c>
      <c r="K66" s="135">
        <v>230</v>
      </c>
      <c r="L66" s="138">
        <f t="shared" ref="L66" si="6">+K66/J66</f>
        <v>2.2999999999999998</v>
      </c>
      <c r="M66" s="139">
        <f t="shared" ref="M66" si="7">DAYS360(E66,$C$8)/DAYS360(E66,F66)</f>
        <v>2</v>
      </c>
      <c r="N66" s="133">
        <f t="shared" ref="N66" si="8">IF(J66=0," -",IF(L66&gt;100%,100%,L66))</f>
        <v>1</v>
      </c>
      <c r="O66" s="136" t="s">
        <v>141</v>
      </c>
      <c r="P66" s="112">
        <v>0</v>
      </c>
      <c r="Q66" s="112">
        <v>0</v>
      </c>
      <c r="R66" s="112">
        <v>0</v>
      </c>
      <c r="S66" s="132" t="str">
        <f t="shared" ref="S66:S67" si="9">IF(P66=0," -",Q66/P66)</f>
        <v xml:space="preserve"> -</v>
      </c>
      <c r="T66" s="133" t="str">
        <f t="shared" ref="T66:T67" si="10">IF(R66=0," -",IF(Q66=0,100%,R66/Q66))</f>
        <v xml:space="preserve"> -</v>
      </c>
    </row>
    <row r="67" spans="2:20" ht="21" customHeight="1" thickBot="1" x14ac:dyDescent="0.25">
      <c r="M67" s="98">
        <f>+AVERAGE(M12,M14:M16,M18:M61,M63:M64,M66)</f>
        <v>1.0196078431372548</v>
      </c>
      <c r="N67" s="99">
        <f>+AVERAGE(N12,N14:N16,N18:N61,N63:N64,N66)</f>
        <v>0.90227272727272734</v>
      </c>
      <c r="P67" s="62">
        <f>+SUM(P12,P14:P16,P18:P61,P63:P64,P66)</f>
        <v>17989150</v>
      </c>
      <c r="Q67" s="29">
        <f>+SUM(Q12,Q14:Q16,Q18:Q61,Q63:Q64,Q66)</f>
        <v>16818453</v>
      </c>
      <c r="R67" s="63">
        <f>+SUM(R12,R14:R16,R18:R61,R63:R64,R66)</f>
        <v>0</v>
      </c>
      <c r="S67" s="30">
        <f t="shared" si="9"/>
        <v>0.93492205023583663</v>
      </c>
      <c r="T67" s="28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2019-03-19T14:48:37Z</dcterms:modified>
</cp:coreProperties>
</file>