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bookViews>
    <workbookView xWindow="0" yWindow="0" windowWidth="20490" windowHeight="7155"/>
  </bookViews>
  <sheets>
    <sheet name="2020" sheetId="7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 s="1"/>
  <c r="K13" i="7"/>
  <c r="M13" i="7"/>
  <c r="K14" i="7"/>
  <c r="M14" i="7" s="1"/>
  <c r="K15" i="7"/>
  <c r="M15" i="7" s="1"/>
  <c r="K16" i="7"/>
  <c r="M16" i="7"/>
  <c r="K17" i="7"/>
  <c r="M17" i="7" s="1"/>
  <c r="K18" i="7"/>
  <c r="M18" i="7" s="1"/>
  <c r="K19" i="7"/>
  <c r="M19" i="7" s="1"/>
  <c r="K20" i="7"/>
  <c r="M20" i="7" s="1"/>
  <c r="K21" i="7"/>
  <c r="M21" i="7" s="1"/>
  <c r="K22" i="7"/>
  <c r="M22" i="7"/>
  <c r="M23" i="7"/>
  <c r="M24" i="7"/>
  <c r="K25" i="7"/>
  <c r="M25" i="7"/>
  <c r="M26" i="7"/>
  <c r="K27" i="7"/>
  <c r="M27" i="7" s="1"/>
  <c r="M28" i="7"/>
  <c r="K29" i="7"/>
  <c r="M29" i="7" s="1"/>
  <c r="M30" i="7"/>
  <c r="K32" i="7"/>
  <c r="M32" i="7" s="1"/>
  <c r="K33" i="7"/>
  <c r="M33" i="7" s="1"/>
  <c r="K34" i="7"/>
  <c r="M34" i="7" s="1"/>
  <c r="K35" i="7"/>
  <c r="M35" i="7" s="1"/>
  <c r="Q36" i="7"/>
  <c r="P36" i="7"/>
  <c r="O36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2" i="7"/>
  <c r="L33" i="7"/>
  <c r="L34" i="7"/>
  <c r="L35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2" i="7"/>
  <c r="S32" i="7"/>
  <c r="R33" i="7"/>
  <c r="S33" i="7"/>
  <c r="R34" i="7"/>
  <c r="S34" i="7"/>
  <c r="R35" i="7"/>
  <c r="S35" i="7"/>
  <c r="S13" i="7"/>
  <c r="R13" i="7"/>
  <c r="S12" i="7"/>
  <c r="R12" i="7"/>
  <c r="K23" i="7"/>
  <c r="K24" i="7"/>
  <c r="K26" i="7"/>
  <c r="K28" i="7"/>
  <c r="K30" i="7"/>
  <c r="L36" i="7" l="1"/>
  <c r="S36" i="7"/>
  <c r="M36" i="7"/>
  <c r="R36" i="7"/>
</calcChain>
</file>

<file path=xl/sharedStrings.xml><?xml version="1.0" encoding="utf-8"?>
<sst xmlns="http://schemas.openxmlformats.org/spreadsheetml/2006/main" count="79" uniqueCount="79">
  <si>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</si>
  <si>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</si>
  <si>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</si>
  <si>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</si>
  <si>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</si>
  <si>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</si>
  <si>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</si>
  <si>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</si>
  <si>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</si>
  <si>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</si>
  <si>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</si>
  <si>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</si>
  <si>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</si>
  <si>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</si>
  <si>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</si>
  <si>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</si>
  <si>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</si>
  <si>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</si>
  <si>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</si>
  <si>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</si>
  <si>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</si>
  <si>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</si>
  <si>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</si>
  <si>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</si>
  <si>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</si>
  <si>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</si>
  <si>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Número de Escuelas Municipales de Artes y Oficios mantenidas.</t>
  </si>
  <si>
    <t>Número de iniciativas de formación artística en extensión implementadas y mantenidas para atención de población desde la primera infancia con enfoque diferencial y/o terapéutico.</t>
  </si>
  <si>
    <t>Número de iniciativas de cultura ciudadana realizadas.</t>
  </si>
  <si>
    <t>Número de proyectos desarrollados para fortalecimiento a modelos de gestión artística, cultural o de la industria creativa.</t>
  </si>
  <si>
    <t>Número de redes municipales de bibliotecas mantenidas que incorporen a la Biblioteca Pública Gabriel Turbay.</t>
  </si>
  <si>
    <t>Número de talleres de lectura, escritura y oralidad realizados con niñas, niños y adolescentes en concordancia con el  plan nacional de lectura, escritura y la política nacional de lectura y bibliotecas.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</si>
  <si>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</si>
  <si>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Número de centros de acceso a la información, observación y aceleración implementados y mantenidos para fomento del desarrollo artístico, creativo y de gestión cultural.</t>
  </si>
  <si>
    <t>Número de iniciativas de innovación artística, cultural y creativa realizadas que contribuyan a fortalecer las cadenas de valor productivo de las artes.</t>
  </si>
  <si>
    <t>Número de plataformas digitales de comunicación y difusión artística y cultural mantenidas.</t>
  </si>
  <si>
    <t>Número de Emisoras Culturales Luis Carlos Galán Sarmiento - La Cultural 100.7 en funcionamiento.</t>
  </si>
  <si>
    <t>Número de acciones de fortalecimiento realizadas al Consejo Municipal de Cultura y de Turismo.</t>
  </si>
  <si>
    <t>Número de Planes Decenales de Cultura y Turismo formulados e implementados.</t>
  </si>
  <si>
    <t>Número de iniciativas artísticas y culturales enmarcadas en el Plan Integral Zonal realizadas.</t>
  </si>
  <si>
    <t>Número de Bienes de Interés Cultural Patrimonial adquiridos.</t>
  </si>
  <si>
    <t>Número de acciones de restauración, conservación, recuperación, mantenimiento, apropiación, promoción y/o difusión del patrimonio cultural material mueble e inmueble e inmaterial realizados.</t>
  </si>
  <si>
    <t>Porcentaje de avance de la ejecución del proyecto de adecuación, recuperación, modernización y/o dotación de la Biblioteca Gabriel Turbay.</t>
  </si>
  <si>
    <t>Número de agendas de programación artística, cultural y creativas mantenidas que fortalezcan los circuitos artísticos y culturales.</t>
  </si>
  <si>
    <t>Número de agendas culturales, artísticas, educativas y deportivas creadas en el marco de celebración de los 400 años de la ciudad.</t>
  </si>
  <si>
    <t>Número de acciones realizadas para fortalecer el reconocimiento, difusión y promoción turística y potenciar los puntos PITs.</t>
  </si>
  <si>
    <t>Número de eventos culturales realizados  para fomentar la promoción y la competitividad turística del destino.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</si>
  <si>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</si>
  <si>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Número de acciones de fortalecimiento al Bureau de Convenciones de Bucaramanga implementadas para promoción y posicionamiento de la ciudad y la región como destinos. </t>
  </si>
  <si>
    <t>1. BUCARAMANGA EQUITATIVA E INCLUYENTE: UNA CIUDAD DE BIENESTAR</t>
  </si>
  <si>
    <t>VIDA CULTURAL Y BIENESTAR CREATIVO SOSTENIBLE</t>
  </si>
  <si>
    <t>ARTE, CULTURA Y CREATIVIDAD PARA LA TRANSFORMACIÓN SOCIAL</t>
  </si>
  <si>
    <t>PATRIMONIO CULTURAL: CIRCUITOS CULTURALES Y CREATIVOS PARA TODOS</t>
  </si>
  <si>
    <t>BGA NODO DE ACTIVACIÓN TURÍSTICA</t>
  </si>
  <si>
    <t>GESTIÓN INTEGRAL DE DESTINO Y FORTALECIMIENTO DE LA OFERTA TURÍSTICA DE LA CIUDAD</t>
  </si>
  <si>
    <t>PRODUCTIVIDAD Y COMPETITIVIDAD DE LAS EMPRESAS GENERADORAS DE MARCA CIUDAD</t>
  </si>
  <si>
    <t>3. BUCARAMANGA PRODUCTIVA Y COMPETITIVA: EMPRESAS INNOVADORAS, RESPONSABLES Y CONSCIENTES</t>
  </si>
  <si>
    <t>PLAN DE ACCIÓN - INSTITUTO MUNICIPAL DE CULTURA Y TURISMO (IMCT)</t>
  </si>
  <si>
    <t>2.2.1.43.1</t>
  </si>
  <si>
    <t>2.2.1.43.2</t>
  </si>
  <si>
    <t>2.2.1.43.3</t>
  </si>
  <si>
    <t>2.2.1.43.4</t>
  </si>
  <si>
    <t>2.2.1.43.5</t>
  </si>
  <si>
    <t>2.2.1.43.6</t>
  </si>
  <si>
    <t>2.2.1.43.7</t>
  </si>
  <si>
    <t>2.2.1.43.8</t>
  </si>
  <si>
    <t>2.2.1.43.9</t>
  </si>
  <si>
    <t>2.2.1.43.10</t>
  </si>
  <si>
    <t>2.2.1.43.11</t>
  </si>
  <si>
    <t>2.2.1.43.14</t>
  </si>
  <si>
    <t>2.2.1.44.2</t>
  </si>
  <si>
    <t>2.2.1.44.4</t>
  </si>
  <si>
    <t>2.2.1.45.1</t>
  </si>
  <si>
    <t>2.2.145.2</t>
  </si>
  <si>
    <t>2.2.1.46.1</t>
  </si>
  <si>
    <t>2.2.1.46.2</t>
  </si>
  <si>
    <t>2.2.1.43.12</t>
  </si>
  <si>
    <t>2.2.1.43.13</t>
  </si>
  <si>
    <t>2.2.1.44.1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</si>
</sst>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2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42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24" xfId="0" applyNumberFormat="1" applyFont="1" applyFill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6" fillId="3" borderId="3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6" fillId="3" borderId="39" xfId="0" applyNumberFormat="1" applyFont="1" applyFill="1" applyBorder="1" applyAlignment="1">
      <alignment horizontal="center" vertical="center"/>
    </xf>
    <xf numFmtId="3" fontId="6" fillId="3" borderId="40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5" fillId="0" borderId="0" xfId="0" applyFont="1" applyFill="1"/>
    <xf numFmtId="3" fontId="5" fillId="0" borderId="4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9" fontId="8" fillId="0" borderId="50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9" fontId="5" fillId="0" borderId="9" xfId="0" applyNumberFormat="1" applyFont="1" applyFill="1" applyBorder="1" applyAlignment="1">
      <alignment horizontal="center" vertical="center"/>
    </xf>
    <xf numFmtId="3" fontId="3" fillId="0" borderId="4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9" fontId="3" fillId="0" borderId="50" xfId="0" applyNumberFormat="1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9" fontId="8" fillId="0" borderId="49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8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8" fillId="0" borderId="0" xfId="0" applyFont="1"/>
    <xf numFmtId="3" fontId="3" fillId="0" borderId="7" xfId="0" applyNumberFormat="1" applyFont="1" applyFill="1" applyBorder="1" applyAlignment="1">
      <alignment horizontal="center" vertical="center"/>
    </xf>
    <xf numFmtId="3" fontId="3" fillId="0" borderId="42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/>
    </xf>
    <xf numFmtId="9" fontId="5" fillId="0" borderId="10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164" fontId="5" fillId="0" borderId="42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9" fontId="8" fillId="0" borderId="52" xfId="0" applyNumberFormat="1" applyFont="1" applyFill="1" applyBorder="1" applyAlignment="1">
      <alignment horizontal="center" vertical="center"/>
    </xf>
    <xf numFmtId="9" fontId="5" fillId="0" borderId="48" xfId="0" applyNumberFormat="1" applyFont="1" applyFill="1" applyBorder="1" applyAlignment="1">
      <alignment horizontal="center" vertical="center"/>
    </xf>
    <xf numFmtId="9" fontId="5" fillId="0" borderId="46" xfId="0" applyNumberFormat="1" applyFont="1" applyFill="1" applyBorder="1" applyAlignment="1">
      <alignment horizontal="center" vertical="center"/>
    </xf>
    <xf numFmtId="9" fontId="5" fillId="0" borderId="42" xfId="0" applyNumberFormat="1" applyFont="1" applyFill="1" applyBorder="1" applyAlignment="1">
      <alignment horizontal="center" vertical="center"/>
    </xf>
    <xf numFmtId="9" fontId="5" fillId="0" borderId="45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center" vertical="center"/>
    </xf>
    <xf numFmtId="9" fontId="3" fillId="0" borderId="49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8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9" fontId="3" fillId="0" borderId="51" xfId="0" applyNumberFormat="1" applyFont="1" applyFill="1" applyBorder="1" applyAlignment="1">
      <alignment horizontal="center" vertical="center"/>
    </xf>
    <xf numFmtId="9" fontId="3" fillId="0" borderId="6" xfId="0" applyNumberFormat="1" applyFont="1" applyFill="1" applyBorder="1" applyAlignment="1">
      <alignment horizontal="center" vertical="center"/>
    </xf>
    <xf numFmtId="9" fontId="3" fillId="0" borderId="1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9" fontId="3" fillId="0" borderId="7" xfId="0" applyNumberFormat="1" applyFont="1" applyFill="1" applyBorder="1" applyAlignment="1">
      <alignment horizontal="center" vertical="center"/>
    </xf>
    <xf numFmtId="9" fontId="3" fillId="0" borderId="52" xfId="0" applyNumberFormat="1" applyFont="1" applyFill="1" applyBorder="1" applyAlignment="1">
      <alignment horizontal="center" vertical="center"/>
    </xf>
    <xf numFmtId="9" fontId="3" fillId="0" borderId="48" xfId="0" applyNumberFormat="1" applyFont="1" applyFill="1" applyBorder="1" applyAlignment="1">
      <alignment horizontal="center" vertical="center"/>
    </xf>
    <xf numFmtId="9" fontId="3" fillId="0" borderId="46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9" fontId="3" fillId="0" borderId="4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 applyProtection="1">
      <alignment horizontal="center" vertical="center" wrapText="1"/>
    </xf>
  </cellXfs>
  <cellStyles count="5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  <color rgb="FF99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929822</xdr:colOff>
      <xdr:row>0</xdr:row>
      <xdr:rowOff>141515</xdr:rowOff>
    </xdr:from>
    <xdr:to>
      <xdr:col>4</xdr:col>
      <xdr:colOff>657679</xdr:colOff>
      <xdr:row>5</xdr:row>
      <xdr:rowOff>179615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536" y="141515"/>
          <a:ext cx="1238250" cy="1153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16.625" style="1" customWidth="1"/>
    <col min="3" max="3" width="15.125" style="1" customWidth="1"/>
    <col min="4" max="4" width="16.375" style="1" customWidth="1"/>
    <col min="5" max="5" width="11.25" style="1" customWidth="1"/>
    <col min="6" max="6" width="12.25" style="1" customWidth="1"/>
    <col min="7" max="7" width="36.25" style="1" customWidth="1"/>
    <col min="8" max="8" width="8.625" style="1" customWidth="1"/>
    <col min="9" max="9" width="8.375" style="1" customWidth="1"/>
    <col min="10" max="10" width="8.5" style="1" customWidth="1"/>
    <col min="11" max="11" width="9.75" style="1" hidden="1" customWidth="1"/>
    <col min="12" max="12" width="10.75" style="1"/>
    <col min="13" max="14" width="13.125" style="1" customWidth="1"/>
    <col min="15" max="15" width="14.625" style="1" customWidth="1"/>
    <col min="16" max="16" width="13.5" style="1" customWidth="1"/>
    <col min="17" max="17" width="14.875" style="1" customWidth="1"/>
    <col min="18" max="18" width="10" style="1" customWidth="1"/>
    <col min="19" max="19" width="11" style="1" customWidth="1"/>
    <col min="20" max="16384" width="10.75" style="1"/>
  </cols>
  <sheetData>
    <row r="2" spans="2:20" ht="20.100000000000001" customHeight="1" x14ac:dyDescent="0.2">
      <c r="B2" s="108" t="s">
        <v>16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2:20" ht="20.100000000000001" customHeight="1" x14ac:dyDescent="0.2">
      <c r="B3" s="108" t="s">
        <v>25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2:20" s="48" customFormat="1" ht="20.100000000000001" customHeight="1" x14ac:dyDescent="0.2">
      <c r="B4" s="109" t="s">
        <v>57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161">
        <v>44165</v>
      </c>
      <c r="D8" s="110" t="s">
        <v>3</v>
      </c>
      <c r="E8" s="111"/>
      <c r="F8" s="111"/>
      <c r="G8" s="111"/>
      <c r="H8" s="111"/>
      <c r="I8" s="111"/>
      <c r="J8" s="112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13" t="s">
        <v>17</v>
      </c>
      <c r="C9" s="116" t="s">
        <v>18</v>
      </c>
      <c r="D9" s="118" t="s">
        <v>0</v>
      </c>
      <c r="E9" s="121" t="s">
        <v>4</v>
      </c>
      <c r="F9" s="121"/>
      <c r="G9" s="121" t="s">
        <v>5</v>
      </c>
      <c r="H9" s="121"/>
      <c r="I9" s="121"/>
      <c r="J9" s="123"/>
      <c r="K9" s="5"/>
      <c r="L9" s="118" t="s">
        <v>6</v>
      </c>
      <c r="M9" s="123"/>
      <c r="N9" s="145" t="s">
        <v>23</v>
      </c>
      <c r="O9" s="146"/>
      <c r="P9" s="146"/>
      <c r="Q9" s="146"/>
      <c r="R9" s="146"/>
      <c r="S9" s="147"/>
    </row>
    <row r="10" spans="2:20" ht="17.100000000000001" customHeight="1" x14ac:dyDescent="0.2">
      <c r="B10" s="114"/>
      <c r="C10" s="117"/>
      <c r="D10" s="119"/>
      <c r="E10" s="122"/>
      <c r="F10" s="122"/>
      <c r="G10" s="122" t="s">
        <v>7</v>
      </c>
      <c r="H10" s="126" t="s">
        <v>24</v>
      </c>
      <c r="I10" s="127" t="s">
        <v>1</v>
      </c>
      <c r="J10" s="124" t="s">
        <v>8</v>
      </c>
      <c r="K10" s="6"/>
      <c r="L10" s="129" t="s">
        <v>9</v>
      </c>
      <c r="M10" s="131" t="s">
        <v>10</v>
      </c>
      <c r="N10" s="148"/>
      <c r="O10" s="149"/>
      <c r="P10" s="149"/>
      <c r="Q10" s="149"/>
      <c r="R10" s="149"/>
      <c r="S10" s="150"/>
    </row>
    <row r="11" spans="2:20" ht="67.5" customHeight="1" thickBot="1" x14ac:dyDescent="0.25">
      <c r="B11" s="115"/>
      <c r="C11" s="117"/>
      <c r="D11" s="120"/>
      <c r="E11" s="16" t="s">
        <v>11</v>
      </c>
      <c r="F11" s="16" t="s">
        <v>12</v>
      </c>
      <c r="G11" s="126"/>
      <c r="H11" s="158"/>
      <c r="I11" s="128"/>
      <c r="J11" s="125"/>
      <c r="K11" s="17"/>
      <c r="L11" s="130"/>
      <c r="M11" s="132"/>
      <c r="N11" s="18" t="s">
        <v>22</v>
      </c>
      <c r="O11" s="19" t="s">
        <v>19</v>
      </c>
      <c r="P11" s="20" t="s">
        <v>20</v>
      </c>
      <c r="Q11" s="21" t="s">
        <v>21</v>
      </c>
      <c r="R11" s="21" t="s">
        <v>14</v>
      </c>
      <c r="S11" s="22" t="s">
        <v>15</v>
      </c>
    </row>
    <row r="12" spans="2:20" ht="30" x14ac:dyDescent="0.2">
      <c r="B12" s="139" t="s">
        <v>49</v>
      </c>
      <c r="C12" s="136" t="s">
        <v>50</v>
      </c>
      <c r="D12" s="151" t="s">
        <v>51</v>
      </c>
      <c r="E12" s="61">
        <v>43831</v>
      </c>
      <c r="F12" s="61">
        <v>44196</v>
      </c>
      <c r="G12" s="12" t="s">
        <v>26</v>
      </c>
      <c r="H12" s="60">
        <v>1</v>
      </c>
      <c r="I12" s="60">
        <v>1</v>
      </c>
      <c r="J12" s="62">
        <v>1</v>
      </c>
      <c r="K12" s="63">
        <f>+J12/I12</f>
        <v>1</v>
      </c>
      <c r="L12" s="64">
        <f>DAYS360(E12,$C$8)/DAYS360(E12,F12)</f>
        <v>0.91388888888888886</v>
      </c>
      <c r="M12" s="65">
        <f>IF(I12=0," -",IF(K12&gt;100%,100%,K12))</f>
        <v>1</v>
      </c>
      <c r="N12" s="71" t="s">
        <v>58</v>
      </c>
      <c r="O12" s="72">
        <v>1488417.5</v>
      </c>
      <c r="P12" s="72">
        <v>1480342.277</v>
      </c>
      <c r="Q12" s="26">
        <v>0</v>
      </c>
      <c r="R12" s="27">
        <f>IF(O12=0," -",P12/O12)</f>
        <v>0.99457462506319627</v>
      </c>
      <c r="S12" s="28" t="str">
        <f>IF(Q12=0," -",IF(P12=0,100%,Q12/P12))</f>
        <v xml:space="preserve"> -</v>
      </c>
    </row>
    <row r="13" spans="2:20" ht="75" x14ac:dyDescent="0.2">
      <c r="B13" s="140"/>
      <c r="C13" s="137"/>
      <c r="D13" s="152"/>
      <c r="E13" s="66">
        <v>43831</v>
      </c>
      <c r="F13" s="66">
        <v>44196</v>
      </c>
      <c r="G13" s="13" t="s">
        <v>27</v>
      </c>
      <c r="H13" s="50">
        <v>4</v>
      </c>
      <c r="I13" s="50">
        <v>1</v>
      </c>
      <c r="J13" s="49">
        <v>1</v>
      </c>
      <c r="K13" s="51">
        <f>+J13/I13</f>
        <v>1</v>
      </c>
      <c r="L13" s="52">
        <f>DAYS360(E13,$C$8)/DAYS360(E13,F13)</f>
        <v>0.91388888888888886</v>
      </c>
      <c r="M13" s="53">
        <f>IF(I13=0," -",IF(K13&gt;100%,100%,K13))</f>
        <v>1</v>
      </c>
      <c r="N13" s="73" t="s">
        <v>59</v>
      </c>
      <c r="O13" s="50">
        <v>50000</v>
      </c>
      <c r="P13" s="50">
        <v>30000</v>
      </c>
      <c r="Q13" s="24">
        <v>0</v>
      </c>
      <c r="R13" s="25">
        <f>IF(O13=0," -",P13/O13)</f>
        <v>0.6</v>
      </c>
      <c r="S13" s="29" t="str">
        <f>IF(Q13=0," -",IF(P13=0,100%,Q13/P13))</f>
        <v xml:space="preserve"> -</v>
      </c>
      <c r="T13" s="67"/>
    </row>
    <row r="14" spans="2:20" ht="30" x14ac:dyDescent="0.2">
      <c r="B14" s="140"/>
      <c r="C14" s="137"/>
      <c r="D14" s="152"/>
      <c r="E14" s="66">
        <v>43831</v>
      </c>
      <c r="F14" s="66">
        <v>44196</v>
      </c>
      <c r="G14" s="13" t="s">
        <v>28</v>
      </c>
      <c r="H14" s="50">
        <v>4</v>
      </c>
      <c r="I14" s="50">
        <v>1</v>
      </c>
      <c r="J14" s="49">
        <v>1</v>
      </c>
      <c r="K14" s="51">
        <f>+J14/I14</f>
        <v>1</v>
      </c>
      <c r="L14" s="52">
        <f t="shared" ref="L14:L35" si="0">DAYS360(E14,$C$8)/DAYS360(E14,F14)</f>
        <v>0.91388888888888886</v>
      </c>
      <c r="M14" s="53">
        <f t="shared" ref="M14:M35" si="1">IF(I14=0," -",IF(K14&gt;100%,100%,K14))</f>
        <v>1</v>
      </c>
      <c r="N14" s="73" t="s">
        <v>60</v>
      </c>
      <c r="O14" s="50">
        <v>100000</v>
      </c>
      <c r="P14" s="50">
        <v>70000</v>
      </c>
      <c r="Q14" s="24">
        <v>0</v>
      </c>
      <c r="R14" s="25">
        <f t="shared" ref="R14:R36" si="2">IF(O14=0," -",P14/O14)</f>
        <v>0.7</v>
      </c>
      <c r="S14" s="29" t="str">
        <f t="shared" ref="S14:S36" si="3">IF(Q14=0," -",IF(P14=0,100%,Q14/P14))</f>
        <v xml:space="preserve"> -</v>
      </c>
    </row>
    <row r="15" spans="2:20" ht="60" x14ac:dyDescent="0.2">
      <c r="B15" s="140"/>
      <c r="C15" s="137"/>
      <c r="D15" s="152"/>
      <c r="E15" s="66">
        <v>43831</v>
      </c>
      <c r="F15" s="66">
        <v>44196</v>
      </c>
      <c r="G15" s="13" t="s">
        <v>29</v>
      </c>
      <c r="H15" s="50">
        <v>4</v>
      </c>
      <c r="I15" s="50">
        <v>1</v>
      </c>
      <c r="J15" s="54">
        <v>1</v>
      </c>
      <c r="K15" s="51">
        <f t="shared" ref="K15:K35" si="4">+J15/I15</f>
        <v>1</v>
      </c>
      <c r="L15" s="52">
        <f t="shared" si="0"/>
        <v>0.91388888888888886</v>
      </c>
      <c r="M15" s="53">
        <f t="shared" si="1"/>
        <v>1</v>
      </c>
      <c r="N15" s="73" t="s">
        <v>61</v>
      </c>
      <c r="O15" s="50">
        <v>50001.472000000002</v>
      </c>
      <c r="P15" s="50">
        <v>15000</v>
      </c>
      <c r="Q15" s="24">
        <v>0</v>
      </c>
      <c r="R15" s="25">
        <f t="shared" si="2"/>
        <v>0.29999116826000644</v>
      </c>
      <c r="S15" s="29" t="str">
        <f t="shared" si="3"/>
        <v xml:space="preserve"> -</v>
      </c>
    </row>
    <row r="16" spans="2:20" ht="45" x14ac:dyDescent="0.2">
      <c r="B16" s="140"/>
      <c r="C16" s="137"/>
      <c r="D16" s="152"/>
      <c r="E16" s="66">
        <v>43831</v>
      </c>
      <c r="F16" s="66">
        <v>44196</v>
      </c>
      <c r="G16" s="13" t="s">
        <v>30</v>
      </c>
      <c r="H16" s="50">
        <v>1</v>
      </c>
      <c r="I16" s="50">
        <v>1</v>
      </c>
      <c r="J16" s="49">
        <v>1</v>
      </c>
      <c r="K16" s="51">
        <f t="shared" si="4"/>
        <v>1</v>
      </c>
      <c r="L16" s="52">
        <f t="shared" si="0"/>
        <v>0.91388888888888886</v>
      </c>
      <c r="M16" s="53">
        <f t="shared" si="1"/>
        <v>1</v>
      </c>
      <c r="N16" s="73" t="s">
        <v>62</v>
      </c>
      <c r="O16" s="50">
        <v>3451200.2869000002</v>
      </c>
      <c r="P16" s="50">
        <v>2842479.557</v>
      </c>
      <c r="Q16" s="24">
        <v>0</v>
      </c>
      <c r="R16" s="25">
        <f t="shared" si="2"/>
        <v>0.82362057275824574</v>
      </c>
      <c r="S16" s="29" t="str">
        <f t="shared" si="3"/>
        <v xml:space="preserve"> -</v>
      </c>
    </row>
    <row r="17" spans="2:19" ht="90" x14ac:dyDescent="0.2">
      <c r="B17" s="140"/>
      <c r="C17" s="137"/>
      <c r="D17" s="152"/>
      <c r="E17" s="66">
        <v>43831</v>
      </c>
      <c r="F17" s="66">
        <v>44196</v>
      </c>
      <c r="G17" s="13" t="s">
        <v>31</v>
      </c>
      <c r="H17" s="50">
        <v>200</v>
      </c>
      <c r="I17" s="50">
        <v>50</v>
      </c>
      <c r="J17" s="54">
        <v>30</v>
      </c>
      <c r="K17" s="51">
        <f t="shared" si="4"/>
        <v>0.6</v>
      </c>
      <c r="L17" s="52">
        <f t="shared" si="0"/>
        <v>0.91388888888888886</v>
      </c>
      <c r="M17" s="53">
        <f t="shared" si="1"/>
        <v>0.6</v>
      </c>
      <c r="N17" s="73" t="s">
        <v>63</v>
      </c>
      <c r="O17" s="50">
        <v>92500</v>
      </c>
      <c r="P17" s="50">
        <v>18500</v>
      </c>
      <c r="Q17" s="24">
        <v>0</v>
      </c>
      <c r="R17" s="25">
        <f t="shared" si="2"/>
        <v>0.2</v>
      </c>
      <c r="S17" s="29" t="str">
        <f t="shared" si="3"/>
        <v xml:space="preserve"> -</v>
      </c>
    </row>
    <row r="18" spans="2:19" ht="90" x14ac:dyDescent="0.2">
      <c r="B18" s="140"/>
      <c r="C18" s="137"/>
      <c r="D18" s="152"/>
      <c r="E18" s="66">
        <v>43831</v>
      </c>
      <c r="F18" s="66">
        <v>44196</v>
      </c>
      <c r="G18" s="13" t="s">
        <v>32</v>
      </c>
      <c r="H18" s="50">
        <v>16</v>
      </c>
      <c r="I18" s="50">
        <v>3</v>
      </c>
      <c r="J18" s="49">
        <v>3</v>
      </c>
      <c r="K18" s="51">
        <f t="shared" si="4"/>
        <v>1</v>
      </c>
      <c r="L18" s="52">
        <f t="shared" si="0"/>
        <v>0.91388888888888886</v>
      </c>
      <c r="M18" s="53">
        <f t="shared" si="1"/>
        <v>1</v>
      </c>
      <c r="N18" s="73" t="s">
        <v>64</v>
      </c>
      <c r="O18" s="56">
        <v>2488584.9765900001</v>
      </c>
      <c r="P18" s="56">
        <v>1324878.5279999999</v>
      </c>
      <c r="Q18" s="24">
        <v>0</v>
      </c>
      <c r="R18" s="25">
        <f t="shared" si="2"/>
        <v>0.53238227364669843</v>
      </c>
      <c r="S18" s="29" t="str">
        <f t="shared" si="3"/>
        <v xml:space="preserve"> -</v>
      </c>
    </row>
    <row r="19" spans="2:19" ht="75" x14ac:dyDescent="0.2">
      <c r="B19" s="140"/>
      <c r="C19" s="137"/>
      <c r="D19" s="152"/>
      <c r="E19" s="66">
        <v>43831</v>
      </c>
      <c r="F19" s="66">
        <v>44196</v>
      </c>
      <c r="G19" s="13" t="s">
        <v>33</v>
      </c>
      <c r="H19" s="50">
        <v>1</v>
      </c>
      <c r="I19" s="50">
        <v>1</v>
      </c>
      <c r="J19" s="49">
        <v>0</v>
      </c>
      <c r="K19" s="51">
        <f t="shared" si="4"/>
        <v>0</v>
      </c>
      <c r="L19" s="52">
        <f t="shared" si="0"/>
        <v>0.91388888888888886</v>
      </c>
      <c r="M19" s="53">
        <f t="shared" si="1"/>
        <v>0</v>
      </c>
      <c r="N19" s="73" t="s">
        <v>65</v>
      </c>
      <c r="O19" s="50">
        <v>30000</v>
      </c>
      <c r="P19" s="50">
        <v>0</v>
      </c>
      <c r="Q19" s="24">
        <v>0</v>
      </c>
      <c r="R19" s="25">
        <f t="shared" si="2"/>
        <v>0</v>
      </c>
      <c r="S19" s="29" t="str">
        <f t="shared" si="3"/>
        <v xml:space="preserve"> -</v>
      </c>
    </row>
    <row r="20" spans="2:19" ht="75" x14ac:dyDescent="0.2">
      <c r="B20" s="140"/>
      <c r="C20" s="137"/>
      <c r="D20" s="152"/>
      <c r="E20" s="66">
        <v>43831</v>
      </c>
      <c r="F20" s="66">
        <v>44196</v>
      </c>
      <c r="G20" s="13" t="s">
        <v>34</v>
      </c>
      <c r="H20" s="50">
        <v>3</v>
      </c>
      <c r="I20" s="50">
        <v>1</v>
      </c>
      <c r="J20" s="49">
        <v>1</v>
      </c>
      <c r="K20" s="51">
        <f t="shared" si="4"/>
        <v>1</v>
      </c>
      <c r="L20" s="52">
        <f t="shared" si="0"/>
        <v>0.91388888888888886</v>
      </c>
      <c r="M20" s="53">
        <f t="shared" si="1"/>
        <v>1</v>
      </c>
      <c r="N20" s="73" t="s">
        <v>66</v>
      </c>
      <c r="O20" s="50">
        <v>20000</v>
      </c>
      <c r="P20" s="50">
        <v>4640</v>
      </c>
      <c r="Q20" s="24">
        <v>0</v>
      </c>
      <c r="R20" s="25">
        <f t="shared" si="2"/>
        <v>0.23200000000000001</v>
      </c>
      <c r="S20" s="29" t="str">
        <f t="shared" si="3"/>
        <v xml:space="preserve"> -</v>
      </c>
    </row>
    <row r="21" spans="2:19" ht="45" x14ac:dyDescent="0.2">
      <c r="B21" s="140"/>
      <c r="C21" s="137"/>
      <c r="D21" s="152"/>
      <c r="E21" s="23">
        <v>43831</v>
      </c>
      <c r="F21" s="23">
        <v>44196</v>
      </c>
      <c r="G21" s="13" t="s">
        <v>35</v>
      </c>
      <c r="H21" s="24">
        <v>1</v>
      </c>
      <c r="I21" s="24">
        <v>1</v>
      </c>
      <c r="J21" s="39">
        <v>0</v>
      </c>
      <c r="K21" s="41">
        <f t="shared" si="4"/>
        <v>0</v>
      </c>
      <c r="L21" s="40">
        <f t="shared" si="0"/>
        <v>0.91388888888888886</v>
      </c>
      <c r="M21" s="29">
        <f t="shared" si="1"/>
        <v>0</v>
      </c>
      <c r="N21" s="73" t="s">
        <v>67</v>
      </c>
      <c r="O21" s="50">
        <v>13000</v>
      </c>
      <c r="P21" s="50">
        <v>0</v>
      </c>
      <c r="Q21" s="24">
        <v>0</v>
      </c>
      <c r="R21" s="25">
        <f t="shared" si="2"/>
        <v>0</v>
      </c>
      <c r="S21" s="29" t="str">
        <f t="shared" si="3"/>
        <v xml:space="preserve"> -</v>
      </c>
    </row>
    <row r="22" spans="2:19" ht="45" x14ac:dyDescent="0.2">
      <c r="B22" s="140"/>
      <c r="C22" s="137"/>
      <c r="D22" s="152"/>
      <c r="E22" s="23">
        <v>43831</v>
      </c>
      <c r="F22" s="23">
        <v>44196</v>
      </c>
      <c r="G22" s="13" t="s">
        <v>36</v>
      </c>
      <c r="H22" s="24">
        <v>1</v>
      </c>
      <c r="I22" s="24">
        <v>1</v>
      </c>
      <c r="J22" s="39">
        <v>1</v>
      </c>
      <c r="K22" s="41">
        <f t="shared" si="4"/>
        <v>1</v>
      </c>
      <c r="L22" s="40">
        <f t="shared" si="0"/>
        <v>0.91388888888888886</v>
      </c>
      <c r="M22" s="29">
        <f t="shared" si="1"/>
        <v>1</v>
      </c>
      <c r="N22" s="73" t="s">
        <v>68</v>
      </c>
      <c r="O22" s="50">
        <v>538508.99899999995</v>
      </c>
      <c r="P22" s="50">
        <v>497073.66600000003</v>
      </c>
      <c r="Q22" s="24">
        <v>0</v>
      </c>
      <c r="R22" s="25">
        <f t="shared" si="2"/>
        <v>0.92305544925536165</v>
      </c>
      <c r="S22" s="29" t="str">
        <f t="shared" si="3"/>
        <v xml:space="preserve"> -</v>
      </c>
    </row>
    <row r="23" spans="2:19" s="48" customFormat="1" ht="45" x14ac:dyDescent="0.2">
      <c r="B23" s="140"/>
      <c r="C23" s="137"/>
      <c r="D23" s="152"/>
      <c r="E23" s="66">
        <v>43831</v>
      </c>
      <c r="F23" s="66">
        <v>44196</v>
      </c>
      <c r="G23" s="13" t="s">
        <v>37</v>
      </c>
      <c r="H23" s="50">
        <v>3</v>
      </c>
      <c r="I23" s="50">
        <v>0</v>
      </c>
      <c r="J23" s="49">
        <v>0</v>
      </c>
      <c r="K23" s="51" t="e">
        <f t="shared" si="4"/>
        <v>#DIV/0!</v>
      </c>
      <c r="L23" s="52">
        <f t="shared" si="0"/>
        <v>0.91388888888888886</v>
      </c>
      <c r="M23" s="53" t="str">
        <f t="shared" si="1"/>
        <v xml:space="preserve"> -</v>
      </c>
      <c r="N23" s="73" t="s">
        <v>76</v>
      </c>
      <c r="O23" s="50">
        <v>0</v>
      </c>
      <c r="P23" s="50">
        <v>0</v>
      </c>
      <c r="Q23" s="50">
        <v>0</v>
      </c>
      <c r="R23" s="76" t="str">
        <f t="shared" si="2"/>
        <v xml:space="preserve"> -</v>
      </c>
      <c r="S23" s="53" t="str">
        <f t="shared" si="3"/>
        <v xml:space="preserve"> -</v>
      </c>
    </row>
    <row r="24" spans="2:19" s="48" customFormat="1" ht="45" x14ac:dyDescent="0.2">
      <c r="B24" s="140"/>
      <c r="C24" s="137"/>
      <c r="D24" s="152"/>
      <c r="E24" s="66">
        <v>43831</v>
      </c>
      <c r="F24" s="66">
        <v>44196</v>
      </c>
      <c r="G24" s="13" t="s">
        <v>38</v>
      </c>
      <c r="H24" s="50">
        <v>1</v>
      </c>
      <c r="I24" s="50">
        <v>0</v>
      </c>
      <c r="J24" s="49">
        <v>0</v>
      </c>
      <c r="K24" s="51" t="e">
        <f t="shared" si="4"/>
        <v>#DIV/0!</v>
      </c>
      <c r="L24" s="52">
        <f t="shared" si="0"/>
        <v>0.91388888888888886</v>
      </c>
      <c r="M24" s="53" t="str">
        <f t="shared" si="1"/>
        <v xml:space="preserve"> -</v>
      </c>
      <c r="N24" s="73" t="s">
        <v>77</v>
      </c>
      <c r="O24" s="50">
        <v>0</v>
      </c>
      <c r="P24" s="50">
        <v>0</v>
      </c>
      <c r="Q24" s="50">
        <v>0</v>
      </c>
      <c r="R24" s="76" t="str">
        <f t="shared" si="2"/>
        <v xml:space="preserve"> -</v>
      </c>
      <c r="S24" s="53" t="str">
        <f t="shared" si="3"/>
        <v xml:space="preserve"> -</v>
      </c>
    </row>
    <row r="25" spans="2:19" s="48" customFormat="1" ht="45.75" thickBot="1" x14ac:dyDescent="0.25">
      <c r="B25" s="140"/>
      <c r="C25" s="137"/>
      <c r="D25" s="153"/>
      <c r="E25" s="77">
        <v>43831</v>
      </c>
      <c r="F25" s="77">
        <v>44196</v>
      </c>
      <c r="G25" s="14" t="s">
        <v>39</v>
      </c>
      <c r="H25" s="75">
        <v>2</v>
      </c>
      <c r="I25" s="75">
        <v>1</v>
      </c>
      <c r="J25" s="78">
        <v>1</v>
      </c>
      <c r="K25" s="79">
        <f t="shared" si="4"/>
        <v>1</v>
      </c>
      <c r="L25" s="80">
        <f t="shared" si="0"/>
        <v>0.91388888888888886</v>
      </c>
      <c r="M25" s="81">
        <f t="shared" si="1"/>
        <v>1</v>
      </c>
      <c r="N25" s="74" t="s">
        <v>69</v>
      </c>
      <c r="O25" s="75">
        <v>47025</v>
      </c>
      <c r="P25" s="75">
        <v>47025</v>
      </c>
      <c r="Q25" s="75">
        <v>0</v>
      </c>
      <c r="R25" s="82">
        <f t="shared" si="2"/>
        <v>1</v>
      </c>
      <c r="S25" s="81" t="str">
        <f t="shared" si="3"/>
        <v xml:space="preserve"> -</v>
      </c>
    </row>
    <row r="26" spans="2:19" s="48" customFormat="1" ht="30" x14ac:dyDescent="0.2">
      <c r="B26" s="140"/>
      <c r="C26" s="137"/>
      <c r="D26" s="154" t="s">
        <v>52</v>
      </c>
      <c r="E26" s="83">
        <v>43831</v>
      </c>
      <c r="F26" s="83">
        <v>44196</v>
      </c>
      <c r="G26" s="15" t="s">
        <v>40</v>
      </c>
      <c r="H26" s="84">
        <v>1</v>
      </c>
      <c r="I26" s="84">
        <v>0</v>
      </c>
      <c r="J26" s="159">
        <v>0</v>
      </c>
      <c r="K26" s="85" t="e">
        <f t="shared" si="4"/>
        <v>#DIV/0!</v>
      </c>
      <c r="L26" s="86">
        <f t="shared" si="0"/>
        <v>0.91388888888888886</v>
      </c>
      <c r="M26" s="87" t="str">
        <f t="shared" si="1"/>
        <v xml:space="preserve"> -</v>
      </c>
      <c r="N26" s="160" t="s">
        <v>78</v>
      </c>
      <c r="O26" s="84">
        <v>3002495</v>
      </c>
      <c r="P26" s="84">
        <v>0</v>
      </c>
      <c r="Q26" s="84">
        <v>0</v>
      </c>
      <c r="R26" s="88">
        <f t="shared" si="2"/>
        <v>0</v>
      </c>
      <c r="S26" s="87" t="str">
        <f t="shared" si="3"/>
        <v xml:space="preserve"> -</v>
      </c>
    </row>
    <row r="27" spans="2:19" s="48" customFormat="1" ht="90" x14ac:dyDescent="0.2">
      <c r="B27" s="140"/>
      <c r="C27" s="137"/>
      <c r="D27" s="157"/>
      <c r="E27" s="66">
        <v>43831</v>
      </c>
      <c r="F27" s="66">
        <v>44196</v>
      </c>
      <c r="G27" s="13" t="s">
        <v>41</v>
      </c>
      <c r="H27" s="50">
        <v>14</v>
      </c>
      <c r="I27" s="50">
        <v>3</v>
      </c>
      <c r="J27" s="49">
        <v>3</v>
      </c>
      <c r="K27" s="51">
        <f t="shared" si="4"/>
        <v>1</v>
      </c>
      <c r="L27" s="52">
        <f t="shared" si="0"/>
        <v>0.91388888888888886</v>
      </c>
      <c r="M27" s="53">
        <f t="shared" si="1"/>
        <v>1</v>
      </c>
      <c r="N27" s="73" t="s">
        <v>70</v>
      </c>
      <c r="O27" s="50">
        <v>1121600</v>
      </c>
      <c r="P27" s="50">
        <v>1121600</v>
      </c>
      <c r="Q27" s="50">
        <v>0</v>
      </c>
      <c r="R27" s="76">
        <f t="shared" si="2"/>
        <v>1</v>
      </c>
      <c r="S27" s="53" t="str">
        <f t="shared" si="3"/>
        <v xml:space="preserve"> -</v>
      </c>
    </row>
    <row r="28" spans="2:19" s="48" customFormat="1" ht="75" x14ac:dyDescent="0.2">
      <c r="B28" s="140"/>
      <c r="C28" s="137"/>
      <c r="D28" s="157"/>
      <c r="E28" s="66">
        <v>43831</v>
      </c>
      <c r="F28" s="66">
        <v>44196</v>
      </c>
      <c r="G28" s="13" t="s">
        <v>42</v>
      </c>
      <c r="H28" s="76">
        <v>1</v>
      </c>
      <c r="I28" s="76">
        <v>0</v>
      </c>
      <c r="J28" s="89">
        <v>0</v>
      </c>
      <c r="K28" s="51" t="e">
        <f t="shared" si="4"/>
        <v>#DIV/0!</v>
      </c>
      <c r="L28" s="52">
        <f t="shared" si="0"/>
        <v>0.91388888888888886</v>
      </c>
      <c r="M28" s="53" t="str">
        <f t="shared" si="1"/>
        <v xml:space="preserve"> -</v>
      </c>
      <c r="N28" s="73">
        <v>0</v>
      </c>
      <c r="O28" s="50">
        <v>0</v>
      </c>
      <c r="P28" s="50">
        <v>0</v>
      </c>
      <c r="Q28" s="50">
        <v>0</v>
      </c>
      <c r="R28" s="76" t="str">
        <f t="shared" si="2"/>
        <v xml:space="preserve"> -</v>
      </c>
      <c r="S28" s="53" t="str">
        <f t="shared" si="3"/>
        <v xml:space="preserve"> -</v>
      </c>
    </row>
    <row r="29" spans="2:19" s="48" customFormat="1" ht="60" x14ac:dyDescent="0.2">
      <c r="B29" s="140"/>
      <c r="C29" s="137"/>
      <c r="D29" s="157"/>
      <c r="E29" s="66">
        <v>43831</v>
      </c>
      <c r="F29" s="66">
        <v>44196</v>
      </c>
      <c r="G29" s="55" t="s">
        <v>43</v>
      </c>
      <c r="H29" s="56">
        <v>1</v>
      </c>
      <c r="I29" s="56">
        <v>1</v>
      </c>
      <c r="J29" s="54">
        <v>1</v>
      </c>
      <c r="K29" s="57">
        <f t="shared" si="4"/>
        <v>1</v>
      </c>
      <c r="L29" s="58">
        <f t="shared" si="0"/>
        <v>0.91388888888888886</v>
      </c>
      <c r="M29" s="59">
        <f t="shared" si="1"/>
        <v>1</v>
      </c>
      <c r="N29" s="90" t="s">
        <v>71</v>
      </c>
      <c r="O29" s="56">
        <v>171250</v>
      </c>
      <c r="P29" s="56">
        <v>171250</v>
      </c>
      <c r="Q29" s="50">
        <v>0</v>
      </c>
      <c r="R29" s="76">
        <f t="shared" si="2"/>
        <v>1</v>
      </c>
      <c r="S29" s="53" t="str">
        <f t="shared" si="3"/>
        <v xml:space="preserve"> -</v>
      </c>
    </row>
    <row r="30" spans="2:19" s="48" customFormat="1" ht="60.75" thickBot="1" x14ac:dyDescent="0.25">
      <c r="B30" s="141"/>
      <c r="C30" s="138"/>
      <c r="D30" s="155"/>
      <c r="E30" s="77">
        <v>43831</v>
      </c>
      <c r="F30" s="77">
        <v>44196</v>
      </c>
      <c r="G30" s="14" t="s">
        <v>44</v>
      </c>
      <c r="H30" s="75">
        <v>1</v>
      </c>
      <c r="I30" s="75">
        <v>0</v>
      </c>
      <c r="J30" s="78">
        <v>0</v>
      </c>
      <c r="K30" s="79" t="e">
        <f t="shared" si="4"/>
        <v>#DIV/0!</v>
      </c>
      <c r="L30" s="80">
        <f t="shared" si="0"/>
        <v>0.91388888888888886</v>
      </c>
      <c r="M30" s="81" t="str">
        <f t="shared" si="1"/>
        <v xml:space="preserve"> -</v>
      </c>
      <c r="N30" s="74">
        <v>0</v>
      </c>
      <c r="O30" s="75">
        <v>0</v>
      </c>
      <c r="P30" s="75">
        <v>0</v>
      </c>
      <c r="Q30" s="75">
        <v>0</v>
      </c>
      <c r="R30" s="82" t="str">
        <f t="shared" si="2"/>
        <v xml:space="preserve"> -</v>
      </c>
      <c r="S30" s="81" t="str">
        <f t="shared" si="3"/>
        <v xml:space="preserve"> -</v>
      </c>
    </row>
    <row r="31" spans="2:19" ht="12.95" customHeight="1" thickBot="1" x14ac:dyDescent="0.25">
      <c r="B31" s="30"/>
      <c r="C31" s="31"/>
      <c r="D31" s="31"/>
      <c r="E31" s="32"/>
      <c r="F31" s="32"/>
      <c r="G31" s="33"/>
      <c r="H31" s="34"/>
      <c r="I31" s="34"/>
      <c r="J31" s="34"/>
      <c r="K31" s="35"/>
      <c r="L31" s="36"/>
      <c r="M31" s="36"/>
      <c r="N31" s="37"/>
      <c r="O31" s="34"/>
      <c r="P31" s="34"/>
      <c r="Q31" s="34"/>
      <c r="R31" s="36"/>
      <c r="S31" s="38"/>
    </row>
    <row r="32" spans="2:19" s="48" customFormat="1" ht="45" customHeight="1" x14ac:dyDescent="0.2">
      <c r="B32" s="142" t="s">
        <v>56</v>
      </c>
      <c r="C32" s="133" t="s">
        <v>53</v>
      </c>
      <c r="D32" s="156" t="s">
        <v>54</v>
      </c>
      <c r="E32" s="61">
        <v>43831</v>
      </c>
      <c r="F32" s="61">
        <v>44196</v>
      </c>
      <c r="G32" s="12" t="s">
        <v>45</v>
      </c>
      <c r="H32" s="72">
        <v>20</v>
      </c>
      <c r="I32" s="72">
        <v>3</v>
      </c>
      <c r="J32" s="91">
        <v>3</v>
      </c>
      <c r="K32" s="92">
        <f t="shared" si="4"/>
        <v>1</v>
      </c>
      <c r="L32" s="93">
        <f t="shared" si="0"/>
        <v>0.91388888888888886</v>
      </c>
      <c r="M32" s="94">
        <f t="shared" si="1"/>
        <v>1</v>
      </c>
      <c r="N32" s="71" t="s">
        <v>72</v>
      </c>
      <c r="O32" s="72">
        <v>144400</v>
      </c>
      <c r="P32" s="72">
        <v>144400</v>
      </c>
      <c r="Q32" s="72">
        <v>0</v>
      </c>
      <c r="R32" s="95">
        <f t="shared" si="2"/>
        <v>1</v>
      </c>
      <c r="S32" s="94" t="str">
        <f t="shared" si="3"/>
        <v xml:space="preserve"> -</v>
      </c>
    </row>
    <row r="33" spans="2:19" s="48" customFormat="1" ht="45.75" thickBot="1" x14ac:dyDescent="0.25">
      <c r="B33" s="143"/>
      <c r="C33" s="134"/>
      <c r="D33" s="155"/>
      <c r="E33" s="77">
        <v>43831</v>
      </c>
      <c r="F33" s="77">
        <v>44196</v>
      </c>
      <c r="G33" s="14" t="s">
        <v>46</v>
      </c>
      <c r="H33" s="68">
        <v>4</v>
      </c>
      <c r="I33" s="68">
        <v>1</v>
      </c>
      <c r="J33" s="96">
        <v>1</v>
      </c>
      <c r="K33" s="97">
        <f t="shared" si="4"/>
        <v>1</v>
      </c>
      <c r="L33" s="98">
        <f t="shared" si="0"/>
        <v>0.91388888888888886</v>
      </c>
      <c r="M33" s="99">
        <f t="shared" si="1"/>
        <v>1</v>
      </c>
      <c r="N33" s="100" t="s">
        <v>73</v>
      </c>
      <c r="O33" s="68">
        <v>829500</v>
      </c>
      <c r="P33" s="68">
        <v>679471.1</v>
      </c>
      <c r="Q33" s="68">
        <v>0</v>
      </c>
      <c r="R33" s="101">
        <f t="shared" si="2"/>
        <v>0.81913333333333327</v>
      </c>
      <c r="S33" s="99" t="str">
        <f t="shared" si="3"/>
        <v xml:space="preserve"> -</v>
      </c>
    </row>
    <row r="34" spans="2:19" s="48" customFormat="1" ht="90" x14ac:dyDescent="0.2">
      <c r="B34" s="143"/>
      <c r="C34" s="134"/>
      <c r="D34" s="154" t="s">
        <v>55</v>
      </c>
      <c r="E34" s="83">
        <v>43831</v>
      </c>
      <c r="F34" s="83">
        <v>44196</v>
      </c>
      <c r="G34" s="15" t="s">
        <v>47</v>
      </c>
      <c r="H34" s="69">
        <v>10</v>
      </c>
      <c r="I34" s="69">
        <v>3</v>
      </c>
      <c r="J34" s="70">
        <v>3</v>
      </c>
      <c r="K34" s="102">
        <f t="shared" si="4"/>
        <v>1</v>
      </c>
      <c r="L34" s="103">
        <f t="shared" si="0"/>
        <v>0.91388888888888886</v>
      </c>
      <c r="M34" s="104">
        <f t="shared" si="1"/>
        <v>1</v>
      </c>
      <c r="N34" s="105" t="s">
        <v>74</v>
      </c>
      <c r="O34" s="69">
        <v>112150</v>
      </c>
      <c r="P34" s="69">
        <v>92150</v>
      </c>
      <c r="Q34" s="69">
        <v>0</v>
      </c>
      <c r="R34" s="106">
        <f t="shared" si="2"/>
        <v>0.82166740971912622</v>
      </c>
      <c r="S34" s="104" t="str">
        <f t="shared" si="3"/>
        <v xml:space="preserve"> -</v>
      </c>
    </row>
    <row r="35" spans="2:19" s="48" customFormat="1" ht="75.75" thickBot="1" x14ac:dyDescent="0.25">
      <c r="B35" s="144"/>
      <c r="C35" s="135"/>
      <c r="D35" s="155"/>
      <c r="E35" s="77">
        <v>43831</v>
      </c>
      <c r="F35" s="77">
        <v>44196</v>
      </c>
      <c r="G35" s="14" t="s">
        <v>48</v>
      </c>
      <c r="H35" s="68">
        <v>4</v>
      </c>
      <c r="I35" s="68">
        <v>1</v>
      </c>
      <c r="J35" s="96">
        <v>1</v>
      </c>
      <c r="K35" s="97">
        <f t="shared" si="4"/>
        <v>1</v>
      </c>
      <c r="L35" s="98">
        <f t="shared" si="0"/>
        <v>0.91388888888888886</v>
      </c>
      <c r="M35" s="99">
        <f t="shared" si="1"/>
        <v>1</v>
      </c>
      <c r="N35" s="107" t="s">
        <v>75</v>
      </c>
      <c r="O35" s="68">
        <v>80000</v>
      </c>
      <c r="P35" s="68">
        <v>80000</v>
      </c>
      <c r="Q35" s="68">
        <v>21165</v>
      </c>
      <c r="R35" s="101">
        <f t="shared" si="2"/>
        <v>1</v>
      </c>
      <c r="S35" s="99">
        <f t="shared" si="3"/>
        <v>0.26456249999999998</v>
      </c>
    </row>
    <row r="36" spans="2:19" ht="21" customHeight="1" thickBot="1" x14ac:dyDescent="0.25">
      <c r="E36" s="11"/>
      <c r="F36" s="11"/>
      <c r="H36" s="8"/>
      <c r="I36" s="8"/>
      <c r="J36" s="8"/>
      <c r="K36" s="9"/>
      <c r="L36" s="42">
        <f>+AVERAGE(L12:L30,L32:L35)</f>
        <v>0.91388888888888897</v>
      </c>
      <c r="M36" s="43">
        <f>+AVERAGE(M12:M30,M32:M35)</f>
        <v>0.8666666666666667</v>
      </c>
      <c r="N36" s="44"/>
      <c r="O36" s="45">
        <f>+SUM(O12:O30,O32:O35)</f>
        <v>13830633.23449</v>
      </c>
      <c r="P36" s="46">
        <f>+SUM(P12:P30,P32:P35)</f>
        <v>8618810.1280000005</v>
      </c>
      <c r="Q36" s="46">
        <f>+SUM(Q12:Q30,Q32:Q35)</f>
        <v>21165</v>
      </c>
      <c r="R36" s="47">
        <f t="shared" si="2"/>
        <v>0.62316815013985993</v>
      </c>
      <c r="S36" s="43">
        <f t="shared" si="3"/>
        <v>2.45567539900213E-3</v>
      </c>
    </row>
    <row r="37" spans="2:19" x14ac:dyDescent="0.2">
      <c r="E37" s="11"/>
      <c r="F37" s="11"/>
      <c r="H37" s="8"/>
      <c r="I37" s="8"/>
      <c r="J37" s="8"/>
      <c r="K37" s="9"/>
      <c r="L37" s="9"/>
      <c r="M37" s="9"/>
      <c r="N37" s="10"/>
      <c r="O37" s="8"/>
      <c r="P37" s="8"/>
      <c r="Q37" s="8"/>
      <c r="R37" s="9"/>
      <c r="S37" s="9"/>
    </row>
    <row r="38" spans="2:19" x14ac:dyDescent="0.2">
      <c r="E38" s="11"/>
      <c r="F38" s="11"/>
      <c r="H38" s="8"/>
      <c r="I38" s="8"/>
      <c r="J38" s="8"/>
      <c r="K38" s="9"/>
      <c r="L38" s="9"/>
      <c r="M38" s="9"/>
      <c r="N38" s="10"/>
      <c r="O38" s="8"/>
      <c r="P38" s="8"/>
      <c r="Q38" s="8"/>
      <c r="R38" s="9"/>
      <c r="S38" s="9"/>
    </row>
    <row r="39" spans="2:19" x14ac:dyDescent="0.2">
      <c r="E39" s="11"/>
      <c r="F39" s="11"/>
      <c r="H39" s="8"/>
      <c r="I39" s="8"/>
      <c r="J39" s="8"/>
      <c r="K39" s="9"/>
      <c r="L39" s="9"/>
      <c r="M39" s="9"/>
      <c r="N39" s="10"/>
      <c r="O39" s="8"/>
      <c r="P39" s="8"/>
      <c r="Q39" s="8"/>
      <c r="R39" s="9"/>
      <c r="S39" s="9"/>
    </row>
    <row r="40" spans="2:19" x14ac:dyDescent="0.2">
      <c r="E40" s="11"/>
      <c r="F40" s="11"/>
      <c r="H40" s="8"/>
      <c r="I40" s="8"/>
      <c r="J40" s="8"/>
      <c r="K40" s="9"/>
      <c r="L40" s="9"/>
      <c r="M40" s="9"/>
      <c r="N40" s="10"/>
      <c r="O40" s="8"/>
      <c r="P40" s="8"/>
      <c r="Q40" s="8"/>
      <c r="R40" s="9"/>
      <c r="S40" s="9"/>
    </row>
    <row r="41" spans="2:19" x14ac:dyDescent="0.2">
      <c r="E41" s="11"/>
      <c r="F41" s="11"/>
      <c r="H41" s="8"/>
      <c r="I41" s="8"/>
      <c r="J41" s="8"/>
      <c r="K41" s="9"/>
      <c r="L41" s="9"/>
      <c r="M41" s="9"/>
      <c r="N41" s="10"/>
      <c r="O41" s="8"/>
      <c r="P41" s="8"/>
      <c r="Q41" s="8"/>
      <c r="R41" s="9"/>
      <c r="S41" s="9"/>
    </row>
    <row r="42" spans="2:19" x14ac:dyDescent="0.2">
      <c r="E42" s="11"/>
      <c r="F42" s="11"/>
      <c r="H42" s="8"/>
      <c r="I42" s="8"/>
      <c r="J42" s="8"/>
      <c r="K42" s="9"/>
      <c r="L42" s="9"/>
      <c r="M42" s="9"/>
      <c r="N42" s="10"/>
      <c r="O42" s="8"/>
      <c r="P42" s="8"/>
      <c r="Q42" s="8"/>
      <c r="R42" s="9"/>
      <c r="S42" s="9"/>
    </row>
    <row r="43" spans="2:19" x14ac:dyDescent="0.2">
      <c r="E43" s="11"/>
      <c r="F43" s="11"/>
      <c r="H43" s="8"/>
      <c r="I43" s="8"/>
      <c r="J43" s="8"/>
      <c r="K43" s="9"/>
      <c r="L43" s="9"/>
      <c r="M43" s="9"/>
      <c r="N43" s="10"/>
      <c r="O43" s="8"/>
      <c r="P43" s="8"/>
      <c r="Q43" s="8"/>
      <c r="R43" s="9"/>
      <c r="S43" s="9"/>
    </row>
    <row r="44" spans="2:19" x14ac:dyDescent="0.2">
      <c r="E44" s="11"/>
      <c r="F44" s="11"/>
      <c r="H44" s="8"/>
      <c r="I44" s="8"/>
      <c r="J44" s="8"/>
      <c r="K44" s="9"/>
      <c r="L44" s="9"/>
      <c r="M44" s="9"/>
      <c r="N44" s="10"/>
      <c r="O44" s="8"/>
      <c r="P44" s="8"/>
      <c r="Q44" s="8"/>
      <c r="R44" s="9"/>
      <c r="S44" s="9"/>
    </row>
    <row r="45" spans="2:19" x14ac:dyDescent="0.2">
      <c r="E45" s="11"/>
      <c r="F45" s="11"/>
      <c r="H45" s="8"/>
      <c r="I45" s="8"/>
      <c r="J45" s="8"/>
      <c r="K45" s="9"/>
      <c r="L45" s="9"/>
      <c r="M45" s="9"/>
      <c r="N45" s="10"/>
      <c r="O45" s="8"/>
      <c r="P45" s="8"/>
      <c r="Q45" s="8"/>
      <c r="R45" s="9"/>
      <c r="S45" s="9"/>
    </row>
    <row r="46" spans="2:19" x14ac:dyDescent="0.2">
      <c r="E46" s="11"/>
      <c r="F46" s="11"/>
      <c r="H46" s="8"/>
      <c r="I46" s="8"/>
      <c r="J46" s="8"/>
      <c r="K46" s="9"/>
      <c r="L46" s="9"/>
      <c r="M46" s="9"/>
      <c r="N46" s="10"/>
      <c r="O46" s="8"/>
      <c r="P46" s="8"/>
      <c r="Q46" s="8"/>
      <c r="R46" s="9"/>
      <c r="S46" s="9"/>
    </row>
    <row r="47" spans="2:19" x14ac:dyDescent="0.2">
      <c r="E47" s="11"/>
      <c r="F47" s="11"/>
      <c r="H47" s="8"/>
      <c r="I47" s="8"/>
      <c r="J47" s="8"/>
      <c r="K47" s="9"/>
      <c r="L47" s="9"/>
      <c r="M47" s="9"/>
      <c r="N47" s="10"/>
      <c r="O47" s="8"/>
      <c r="P47" s="8"/>
      <c r="Q47" s="8"/>
      <c r="R47" s="9"/>
      <c r="S47" s="9"/>
    </row>
    <row r="48" spans="2:19" x14ac:dyDescent="0.2">
      <c r="E48" s="11"/>
      <c r="F48" s="11"/>
      <c r="H48" s="8"/>
      <c r="I48" s="8"/>
      <c r="J48" s="8"/>
      <c r="K48" s="9"/>
      <c r="L48" s="9"/>
      <c r="M48" s="9"/>
      <c r="N48" s="10"/>
      <c r="O48" s="8"/>
      <c r="P48" s="8"/>
      <c r="Q48" s="8"/>
      <c r="R48" s="9"/>
      <c r="S48" s="9"/>
    </row>
    <row r="49" spans="5:19" x14ac:dyDescent="0.2">
      <c r="E49" s="11"/>
      <c r="F49" s="11"/>
      <c r="H49" s="8"/>
      <c r="I49" s="8"/>
      <c r="J49" s="8"/>
      <c r="K49" s="9"/>
      <c r="L49" s="9"/>
      <c r="M49" s="9"/>
      <c r="N49" s="10"/>
      <c r="O49" s="8"/>
      <c r="P49" s="8"/>
      <c r="Q49" s="8"/>
      <c r="R49" s="9"/>
      <c r="S49" s="9"/>
    </row>
    <row r="50" spans="5:19" x14ac:dyDescent="0.2">
      <c r="E50" s="11"/>
      <c r="F50" s="11"/>
      <c r="H50" s="8"/>
      <c r="I50" s="8"/>
      <c r="J50" s="8"/>
      <c r="K50" s="9"/>
      <c r="L50" s="9"/>
      <c r="M50" s="9"/>
      <c r="N50" s="10"/>
      <c r="O50" s="8"/>
      <c r="P50" s="8"/>
      <c r="Q50" s="8"/>
      <c r="R50" s="9"/>
      <c r="S50" s="9"/>
    </row>
    <row r="51" spans="5:19" x14ac:dyDescent="0.2">
      <c r="E51" s="11"/>
      <c r="F51" s="11"/>
      <c r="H51" s="8"/>
      <c r="I51" s="8"/>
      <c r="J51" s="8"/>
      <c r="K51" s="9"/>
      <c r="L51" s="9"/>
      <c r="M51" s="9"/>
      <c r="N51" s="10"/>
      <c r="O51" s="8"/>
      <c r="P51" s="8"/>
      <c r="Q51" s="8"/>
      <c r="R51" s="9"/>
      <c r="S51" s="9"/>
    </row>
    <row r="52" spans="5:19" x14ac:dyDescent="0.2">
      <c r="E52" s="11"/>
      <c r="F52" s="11"/>
      <c r="H52" s="8"/>
      <c r="I52" s="8"/>
      <c r="J52" s="8"/>
      <c r="K52" s="9"/>
      <c r="L52" s="9"/>
      <c r="M52" s="9"/>
      <c r="N52" s="10"/>
      <c r="O52" s="8"/>
      <c r="P52" s="8"/>
      <c r="Q52" s="8"/>
      <c r="R52" s="9"/>
      <c r="S52" s="9"/>
    </row>
    <row r="53" spans="5:19" x14ac:dyDescent="0.2">
      <c r="E53" s="11"/>
      <c r="F53" s="11"/>
      <c r="H53" s="8"/>
      <c r="I53" s="8"/>
      <c r="J53" s="8"/>
      <c r="K53" s="9"/>
      <c r="L53" s="9"/>
      <c r="M53" s="9"/>
      <c r="N53" s="10"/>
      <c r="O53" s="8"/>
      <c r="P53" s="8"/>
      <c r="Q53" s="8"/>
      <c r="R53" s="9"/>
      <c r="S53" s="9"/>
    </row>
    <row r="54" spans="5:19" x14ac:dyDescent="0.2">
      <c r="E54" s="11"/>
      <c r="F54" s="11"/>
      <c r="H54" s="8"/>
      <c r="I54" s="8"/>
      <c r="J54" s="8"/>
      <c r="K54" s="9"/>
      <c r="L54" s="9"/>
      <c r="M54" s="9"/>
      <c r="N54" s="10"/>
      <c r="O54" s="8"/>
      <c r="P54" s="8"/>
      <c r="Q54" s="8"/>
      <c r="R54" s="9"/>
      <c r="S54" s="9"/>
    </row>
    <row r="55" spans="5:19" x14ac:dyDescent="0.2">
      <c r="E55" s="11"/>
      <c r="F55" s="11"/>
      <c r="H55" s="8"/>
      <c r="I55" s="8"/>
      <c r="J55" s="8"/>
      <c r="K55" s="9"/>
      <c r="L55" s="9"/>
      <c r="M55" s="9"/>
      <c r="N55" s="10"/>
      <c r="O55" s="8"/>
      <c r="P55" s="8"/>
      <c r="Q55" s="8"/>
      <c r="R55" s="9"/>
      <c r="S55" s="9"/>
    </row>
    <row r="56" spans="5:19" x14ac:dyDescent="0.2">
      <c r="E56" s="11"/>
      <c r="F56" s="11"/>
      <c r="H56" s="8"/>
      <c r="I56" s="8"/>
      <c r="J56" s="8"/>
      <c r="K56" s="9"/>
      <c r="L56" s="9"/>
      <c r="M56" s="9"/>
      <c r="N56" s="10"/>
      <c r="O56" s="8"/>
      <c r="P56" s="8"/>
      <c r="Q56" s="8"/>
      <c r="R56" s="9"/>
      <c r="S56" s="9"/>
    </row>
    <row r="57" spans="5:19" x14ac:dyDescent="0.2">
      <c r="E57" s="11"/>
      <c r="F57" s="11"/>
      <c r="H57" s="8"/>
      <c r="I57" s="8"/>
      <c r="J57" s="8"/>
      <c r="K57" s="9"/>
      <c r="L57" s="9"/>
      <c r="M57" s="9"/>
      <c r="N57" s="10"/>
      <c r="O57" s="8"/>
      <c r="P57" s="8"/>
      <c r="Q57" s="8"/>
      <c r="R57" s="9"/>
      <c r="S57" s="9"/>
    </row>
    <row r="58" spans="5:19" x14ac:dyDescent="0.2">
      <c r="E58" s="11"/>
      <c r="F58" s="11"/>
      <c r="H58" s="8"/>
      <c r="I58" s="8"/>
      <c r="J58" s="8"/>
      <c r="K58" s="9"/>
      <c r="L58" s="9"/>
      <c r="M58" s="9"/>
      <c r="N58" s="10"/>
      <c r="O58" s="8"/>
      <c r="P58" s="8"/>
      <c r="Q58" s="8"/>
      <c r="R58" s="9"/>
      <c r="S58" s="9"/>
    </row>
    <row r="59" spans="5:19" x14ac:dyDescent="0.2">
      <c r="E59" s="11"/>
      <c r="F59" s="11"/>
      <c r="H59" s="8"/>
      <c r="I59" s="8"/>
      <c r="J59" s="8"/>
      <c r="K59" s="9"/>
      <c r="L59" s="9"/>
      <c r="M59" s="9"/>
      <c r="N59" s="10"/>
      <c r="O59" s="8"/>
      <c r="P59" s="8"/>
      <c r="Q59" s="8"/>
      <c r="R59" s="9"/>
      <c r="S59" s="9"/>
    </row>
    <row r="60" spans="5:19" x14ac:dyDescent="0.2">
      <c r="E60" s="11"/>
      <c r="F60" s="11"/>
      <c r="H60" s="8"/>
      <c r="I60" s="8"/>
      <c r="J60" s="8"/>
      <c r="K60" s="9"/>
      <c r="L60" s="9"/>
      <c r="M60" s="9"/>
      <c r="N60" s="10"/>
      <c r="O60" s="8"/>
      <c r="P60" s="8"/>
      <c r="Q60" s="8"/>
      <c r="R60" s="9"/>
      <c r="S60" s="9"/>
    </row>
    <row r="61" spans="5:19" x14ac:dyDescent="0.2">
      <c r="E61" s="11"/>
      <c r="F61" s="11"/>
      <c r="H61" s="8"/>
      <c r="I61" s="8"/>
      <c r="J61" s="8"/>
      <c r="K61" s="9"/>
      <c r="L61" s="9"/>
      <c r="M61" s="9"/>
      <c r="N61" s="10"/>
      <c r="O61" s="8"/>
      <c r="P61" s="8"/>
      <c r="Q61" s="8"/>
      <c r="R61" s="9"/>
      <c r="S61" s="9"/>
    </row>
    <row r="62" spans="5:19" x14ac:dyDescent="0.2">
      <c r="E62" s="11"/>
      <c r="F62" s="11"/>
      <c r="H62" s="8"/>
      <c r="I62" s="8"/>
      <c r="J62" s="8"/>
      <c r="K62" s="9"/>
      <c r="L62" s="9"/>
      <c r="M62" s="9"/>
      <c r="N62" s="10"/>
      <c r="O62" s="8"/>
      <c r="P62" s="8"/>
      <c r="Q62" s="8"/>
      <c r="R62" s="9"/>
      <c r="S62" s="9"/>
    </row>
    <row r="63" spans="5:19" x14ac:dyDescent="0.2">
      <c r="E63" s="11"/>
      <c r="F63" s="11"/>
      <c r="H63" s="8"/>
      <c r="I63" s="8"/>
      <c r="J63" s="8"/>
      <c r="K63" s="9"/>
      <c r="L63" s="9"/>
      <c r="M63" s="9"/>
      <c r="N63" s="10"/>
      <c r="O63" s="8"/>
      <c r="P63" s="8"/>
      <c r="Q63" s="8"/>
      <c r="R63" s="9"/>
      <c r="S63" s="9"/>
    </row>
    <row r="64" spans="5:19" x14ac:dyDescent="0.2">
      <c r="E64" s="11"/>
      <c r="F64" s="11"/>
      <c r="H64" s="8"/>
      <c r="I64" s="8"/>
      <c r="J64" s="8"/>
      <c r="K64" s="9"/>
      <c r="L64" s="9"/>
      <c r="M64" s="9"/>
      <c r="N64" s="10"/>
      <c r="O64" s="8"/>
      <c r="P64" s="8"/>
      <c r="Q64" s="8"/>
      <c r="R64" s="9"/>
      <c r="S64" s="9"/>
    </row>
    <row r="65" spans="5:19" x14ac:dyDescent="0.2">
      <c r="E65" s="11"/>
      <c r="F65" s="11"/>
      <c r="H65" s="8"/>
      <c r="I65" s="8"/>
      <c r="J65" s="8"/>
      <c r="K65" s="9"/>
      <c r="L65" s="9"/>
      <c r="M65" s="9"/>
      <c r="N65" s="10"/>
      <c r="O65" s="8"/>
      <c r="P65" s="8"/>
      <c r="Q65" s="8"/>
      <c r="R65" s="9"/>
      <c r="S65" s="9"/>
    </row>
    <row r="66" spans="5:19" x14ac:dyDescent="0.2">
      <c r="E66" s="11"/>
      <c r="F66" s="11"/>
      <c r="H66" s="8"/>
      <c r="I66" s="8"/>
      <c r="J66" s="8"/>
      <c r="K66" s="9"/>
      <c r="L66" s="9"/>
      <c r="M66" s="9"/>
      <c r="N66" s="10"/>
      <c r="O66" s="8"/>
      <c r="P66" s="8"/>
      <c r="Q66" s="8"/>
      <c r="R66" s="9"/>
      <c r="S66" s="9"/>
    </row>
    <row r="67" spans="5:19" x14ac:dyDescent="0.2">
      <c r="E67" s="11"/>
      <c r="F67" s="11"/>
      <c r="H67" s="8"/>
      <c r="I67" s="8"/>
      <c r="J67" s="8"/>
      <c r="K67" s="9"/>
      <c r="L67" s="9"/>
      <c r="M67" s="9"/>
      <c r="N67" s="10"/>
      <c r="O67" s="8"/>
      <c r="P67" s="8"/>
      <c r="Q67" s="8"/>
      <c r="R67" s="9"/>
      <c r="S67" s="9"/>
    </row>
    <row r="68" spans="5:19" x14ac:dyDescent="0.2">
      <c r="E68" s="11"/>
      <c r="F68" s="11"/>
      <c r="H68" s="8"/>
      <c r="I68" s="8"/>
      <c r="J68" s="8"/>
      <c r="K68" s="9"/>
      <c r="L68" s="9"/>
      <c r="M68" s="9"/>
      <c r="N68" s="10"/>
      <c r="O68" s="8"/>
      <c r="P68" s="8"/>
      <c r="Q68" s="8"/>
      <c r="R68" s="9"/>
      <c r="S68" s="9"/>
    </row>
    <row r="69" spans="5:19" x14ac:dyDescent="0.2">
      <c r="E69" s="11"/>
      <c r="F69" s="11"/>
      <c r="H69" s="8"/>
      <c r="I69" s="8"/>
      <c r="J69" s="8"/>
      <c r="K69" s="9"/>
      <c r="L69" s="9"/>
      <c r="M69" s="9"/>
      <c r="N69" s="10"/>
      <c r="O69" s="8"/>
      <c r="P69" s="8"/>
      <c r="Q69" s="8"/>
      <c r="R69" s="9"/>
      <c r="S69" s="9"/>
    </row>
    <row r="70" spans="5:19" x14ac:dyDescent="0.2">
      <c r="E70" s="11"/>
      <c r="F70" s="11"/>
      <c r="H70" s="8"/>
      <c r="I70" s="8"/>
      <c r="J70" s="8"/>
      <c r="K70" s="9"/>
      <c r="L70" s="9"/>
      <c r="M70" s="9"/>
      <c r="N70" s="10"/>
      <c r="O70" s="8"/>
      <c r="P70" s="8"/>
      <c r="Q70" s="8"/>
      <c r="R70" s="9"/>
      <c r="S70" s="9"/>
    </row>
    <row r="71" spans="5:19" x14ac:dyDescent="0.2">
      <c r="E71" s="11"/>
      <c r="F71" s="11"/>
      <c r="H71" s="8"/>
      <c r="I71" s="8"/>
      <c r="J71" s="8"/>
      <c r="K71" s="9"/>
      <c r="L71" s="9"/>
      <c r="M71" s="9"/>
      <c r="N71" s="10"/>
      <c r="O71" s="8"/>
      <c r="P71" s="8"/>
      <c r="Q71" s="8"/>
      <c r="R71" s="9"/>
      <c r="S71" s="9"/>
    </row>
    <row r="72" spans="5:19" x14ac:dyDescent="0.2">
      <c r="E72" s="11"/>
      <c r="F72" s="11"/>
      <c r="H72" s="8"/>
      <c r="I72" s="8"/>
      <c r="J72" s="8"/>
      <c r="K72" s="9"/>
      <c r="L72" s="9"/>
      <c r="M72" s="9"/>
      <c r="N72" s="10"/>
      <c r="O72" s="8"/>
      <c r="P72" s="8"/>
      <c r="Q72" s="8"/>
      <c r="R72" s="9"/>
      <c r="S72" s="9"/>
    </row>
    <row r="73" spans="5:19" x14ac:dyDescent="0.2">
      <c r="E73" s="11"/>
      <c r="F73" s="11"/>
      <c r="H73" s="8"/>
      <c r="I73" s="8"/>
      <c r="J73" s="8"/>
      <c r="K73" s="9"/>
      <c r="L73" s="9"/>
      <c r="M73" s="9"/>
      <c r="N73" s="10"/>
      <c r="O73" s="8"/>
      <c r="P73" s="8"/>
      <c r="Q73" s="8"/>
      <c r="R73" s="9"/>
      <c r="S73" s="9"/>
    </row>
    <row r="74" spans="5:19" x14ac:dyDescent="0.2">
      <c r="E74" s="11"/>
      <c r="F74" s="11"/>
      <c r="H74" s="8"/>
      <c r="I74" s="8"/>
      <c r="J74" s="8"/>
      <c r="K74" s="9"/>
      <c r="L74" s="9"/>
      <c r="M74" s="9"/>
      <c r="N74" s="10"/>
      <c r="O74" s="8"/>
      <c r="P74" s="8"/>
      <c r="Q74" s="8"/>
      <c r="R74" s="9"/>
      <c r="S74" s="9"/>
    </row>
    <row r="75" spans="5:19" x14ac:dyDescent="0.2">
      <c r="E75" s="11"/>
      <c r="F75" s="11"/>
      <c r="H75" s="8"/>
      <c r="I75" s="8"/>
      <c r="J75" s="8"/>
      <c r="K75" s="9"/>
      <c r="L75" s="9"/>
      <c r="M75" s="9"/>
      <c r="N75" s="10"/>
      <c r="O75" s="8"/>
      <c r="P75" s="8"/>
      <c r="Q75" s="8"/>
      <c r="R75" s="9"/>
      <c r="S75" s="9"/>
    </row>
    <row r="76" spans="5:19" x14ac:dyDescent="0.2">
      <c r="E76" s="11"/>
      <c r="F76" s="11"/>
      <c r="H76" s="8"/>
      <c r="I76" s="8"/>
      <c r="J76" s="8"/>
      <c r="K76" s="9"/>
      <c r="L76" s="9"/>
      <c r="M76" s="9"/>
      <c r="N76" s="10"/>
      <c r="O76" s="8"/>
      <c r="P76" s="8"/>
      <c r="Q76" s="8"/>
      <c r="R76" s="9"/>
      <c r="S76" s="9"/>
    </row>
    <row r="77" spans="5:19" x14ac:dyDescent="0.2">
      <c r="E77" s="11"/>
      <c r="F77" s="11"/>
      <c r="H77" s="8"/>
      <c r="I77" s="8"/>
      <c r="J77" s="8"/>
      <c r="K77" s="9"/>
      <c r="L77" s="9"/>
      <c r="M77" s="9"/>
      <c r="N77" s="10"/>
      <c r="O77" s="8"/>
      <c r="P77" s="8"/>
      <c r="Q77" s="8"/>
      <c r="R77" s="9"/>
      <c r="S77" s="9"/>
    </row>
    <row r="78" spans="5:19" x14ac:dyDescent="0.2">
      <c r="E78" s="11"/>
      <c r="F78" s="11"/>
      <c r="H78" s="8"/>
      <c r="I78" s="8"/>
      <c r="J78" s="8"/>
      <c r="K78" s="9"/>
      <c r="L78" s="9"/>
      <c r="M78" s="9"/>
      <c r="N78" s="10"/>
      <c r="O78" s="8"/>
      <c r="P78" s="8"/>
      <c r="Q78" s="8"/>
      <c r="R78" s="9"/>
      <c r="S78" s="9"/>
    </row>
    <row r="79" spans="5:19" x14ac:dyDescent="0.2">
      <c r="E79" s="11"/>
      <c r="F79" s="11"/>
      <c r="H79" s="8"/>
      <c r="I79" s="8"/>
      <c r="J79" s="8"/>
      <c r="K79" s="9"/>
      <c r="L79" s="9"/>
      <c r="M79" s="9"/>
      <c r="N79" s="10"/>
      <c r="O79" s="8"/>
      <c r="P79" s="8"/>
      <c r="Q79" s="8"/>
      <c r="R79" s="9"/>
      <c r="S79" s="9"/>
    </row>
    <row r="80" spans="5:19" x14ac:dyDescent="0.2">
      <c r="E80" s="11"/>
      <c r="F80" s="11"/>
      <c r="H80" s="8"/>
      <c r="I80" s="8"/>
      <c r="J80" s="8"/>
      <c r="K80" s="9"/>
      <c r="L80" s="9"/>
      <c r="M80" s="9"/>
      <c r="N80" s="10"/>
      <c r="O80" s="8"/>
      <c r="P80" s="8"/>
      <c r="Q80" s="8"/>
      <c r="R80" s="9"/>
      <c r="S80" s="9"/>
    </row>
    <row r="81" spans="5:19" x14ac:dyDescent="0.2">
      <c r="E81" s="11"/>
      <c r="F81" s="11"/>
      <c r="H81" s="8"/>
      <c r="I81" s="8"/>
      <c r="J81" s="8"/>
      <c r="K81" s="9"/>
      <c r="L81" s="9"/>
      <c r="M81" s="9"/>
      <c r="N81" s="10"/>
      <c r="O81" s="8"/>
      <c r="P81" s="8"/>
      <c r="Q81" s="8"/>
      <c r="R81" s="9"/>
      <c r="S81" s="9"/>
    </row>
    <row r="82" spans="5:19" x14ac:dyDescent="0.2">
      <c r="E82" s="11"/>
      <c r="F82" s="11"/>
      <c r="H82" s="8"/>
      <c r="I82" s="8"/>
      <c r="J82" s="8"/>
      <c r="K82" s="9"/>
      <c r="L82" s="9"/>
      <c r="M82" s="9"/>
      <c r="N82" s="10"/>
      <c r="O82" s="8"/>
      <c r="P82" s="8"/>
      <c r="Q82" s="8"/>
      <c r="R82" s="9"/>
      <c r="S82" s="9"/>
    </row>
    <row r="83" spans="5:19" x14ac:dyDescent="0.2">
      <c r="E83" s="11"/>
      <c r="F83" s="11"/>
      <c r="H83" s="8"/>
      <c r="I83" s="8"/>
      <c r="J83" s="8"/>
      <c r="K83" s="9"/>
      <c r="L83" s="9"/>
      <c r="M83" s="9"/>
      <c r="N83" s="10"/>
      <c r="O83" s="8"/>
      <c r="P83" s="8"/>
      <c r="Q83" s="8"/>
      <c r="R83" s="9"/>
      <c r="S83" s="9"/>
    </row>
    <row r="84" spans="5:19" x14ac:dyDescent="0.2">
      <c r="E84" s="11"/>
      <c r="F84" s="11"/>
      <c r="H84" s="8"/>
      <c r="I84" s="8"/>
      <c r="J84" s="8"/>
      <c r="K84" s="9"/>
      <c r="L84" s="9"/>
      <c r="M84" s="9"/>
      <c r="N84" s="10"/>
      <c r="O84" s="8"/>
      <c r="P84" s="8"/>
      <c r="Q84" s="8"/>
      <c r="R84" s="9"/>
      <c r="S84" s="9"/>
    </row>
    <row r="85" spans="5:19" x14ac:dyDescent="0.2">
      <c r="E85" s="11"/>
      <c r="F85" s="11"/>
      <c r="H85" s="8"/>
      <c r="I85" s="8"/>
      <c r="J85" s="8"/>
      <c r="K85" s="9"/>
      <c r="L85" s="9"/>
      <c r="M85" s="9"/>
      <c r="N85" s="10"/>
      <c r="O85" s="8"/>
      <c r="P85" s="8"/>
      <c r="Q85" s="8"/>
      <c r="R85" s="9"/>
      <c r="S85" s="9"/>
    </row>
    <row r="86" spans="5:19" x14ac:dyDescent="0.2">
      <c r="E86" s="11"/>
      <c r="F86" s="11"/>
      <c r="H86" s="8"/>
      <c r="I86" s="8"/>
      <c r="J86" s="8"/>
      <c r="K86" s="9"/>
      <c r="L86" s="9"/>
      <c r="M86" s="9"/>
      <c r="N86" s="10"/>
      <c r="O86" s="8"/>
      <c r="P86" s="8"/>
      <c r="Q86" s="8"/>
      <c r="R86" s="9"/>
      <c r="S86" s="9"/>
    </row>
    <row r="87" spans="5:19" x14ac:dyDescent="0.2">
      <c r="E87" s="11"/>
      <c r="F87" s="11"/>
      <c r="H87" s="8"/>
      <c r="I87" s="8"/>
      <c r="J87" s="8"/>
      <c r="K87" s="9"/>
      <c r="L87" s="9"/>
      <c r="M87" s="9"/>
      <c r="N87" s="10"/>
      <c r="O87" s="8"/>
      <c r="P87" s="8"/>
      <c r="Q87" s="8"/>
      <c r="R87" s="9"/>
      <c r="S87" s="9"/>
    </row>
    <row r="88" spans="5:19" x14ac:dyDescent="0.2">
      <c r="E88" s="11"/>
      <c r="F88" s="11"/>
      <c r="H88" s="8"/>
      <c r="I88" s="8"/>
      <c r="J88" s="8"/>
      <c r="K88" s="9"/>
      <c r="L88" s="9"/>
      <c r="M88" s="9"/>
      <c r="N88" s="10"/>
      <c r="O88" s="8"/>
      <c r="P88" s="8"/>
      <c r="Q88" s="8"/>
      <c r="R88" s="9"/>
      <c r="S88" s="9"/>
    </row>
    <row r="89" spans="5:19" x14ac:dyDescent="0.2">
      <c r="E89" s="11"/>
      <c r="F89" s="11"/>
      <c r="H89" s="8"/>
      <c r="I89" s="8"/>
      <c r="J89" s="8"/>
      <c r="K89" s="9"/>
      <c r="L89" s="9"/>
      <c r="M89" s="9"/>
      <c r="N89" s="10"/>
      <c r="O89" s="8"/>
      <c r="P89" s="8"/>
      <c r="Q89" s="8"/>
      <c r="R89" s="9"/>
      <c r="S89" s="9"/>
    </row>
    <row r="90" spans="5:19" x14ac:dyDescent="0.2">
      <c r="E90" s="11"/>
      <c r="F90" s="11"/>
      <c r="H90" s="8"/>
      <c r="I90" s="8"/>
      <c r="J90" s="8"/>
      <c r="K90" s="9"/>
      <c r="L90" s="9"/>
      <c r="M90" s="9"/>
      <c r="N90" s="10"/>
      <c r="O90" s="8"/>
      <c r="P90" s="8"/>
      <c r="Q90" s="8"/>
      <c r="R90" s="9"/>
      <c r="S90" s="9"/>
    </row>
    <row r="91" spans="5:19" x14ac:dyDescent="0.2">
      <c r="E91" s="11"/>
      <c r="F91" s="11"/>
      <c r="H91" s="8"/>
      <c r="I91" s="8"/>
      <c r="J91" s="8"/>
      <c r="K91" s="9"/>
      <c r="L91" s="9"/>
      <c r="M91" s="9"/>
      <c r="N91" s="10"/>
      <c r="O91" s="8"/>
      <c r="P91" s="8"/>
      <c r="Q91" s="8"/>
      <c r="R91" s="9"/>
      <c r="S91" s="9"/>
    </row>
    <row r="92" spans="5:19" x14ac:dyDescent="0.2">
      <c r="E92" s="11"/>
      <c r="F92" s="11"/>
      <c r="H92" s="8"/>
      <c r="I92" s="8"/>
      <c r="J92" s="8"/>
      <c r="K92" s="9"/>
      <c r="L92" s="9"/>
      <c r="M92" s="9"/>
      <c r="N92" s="10"/>
      <c r="O92" s="8"/>
      <c r="P92" s="8"/>
      <c r="Q92" s="8"/>
      <c r="R92" s="9"/>
      <c r="S92" s="9"/>
    </row>
    <row r="93" spans="5:19" x14ac:dyDescent="0.2">
      <c r="E93" s="11"/>
      <c r="F93" s="11"/>
      <c r="H93" s="8"/>
      <c r="I93" s="8"/>
      <c r="J93" s="8"/>
      <c r="K93" s="9"/>
      <c r="L93" s="9"/>
      <c r="M93" s="9"/>
      <c r="N93" s="10"/>
      <c r="O93" s="8"/>
      <c r="P93" s="8"/>
      <c r="Q93" s="8"/>
      <c r="R93" s="9"/>
      <c r="S93" s="9"/>
    </row>
    <row r="94" spans="5:19" x14ac:dyDescent="0.2">
      <c r="E94" s="11"/>
      <c r="F94" s="11"/>
      <c r="H94" s="8"/>
      <c r="I94" s="8"/>
      <c r="J94" s="8"/>
      <c r="K94" s="9"/>
      <c r="L94" s="9"/>
      <c r="M94" s="9"/>
      <c r="N94" s="10"/>
      <c r="O94" s="8"/>
      <c r="P94" s="8"/>
      <c r="Q94" s="8"/>
      <c r="R94" s="9"/>
      <c r="S94" s="9"/>
    </row>
    <row r="95" spans="5:19" x14ac:dyDescent="0.2">
      <c r="E95" s="11"/>
      <c r="F95" s="11"/>
      <c r="H95" s="8"/>
      <c r="I95" s="8"/>
      <c r="J95" s="8"/>
      <c r="K95" s="9"/>
      <c r="L95" s="9"/>
      <c r="M95" s="9"/>
      <c r="N95" s="10"/>
      <c r="O95" s="8"/>
      <c r="P95" s="8"/>
      <c r="Q95" s="8"/>
      <c r="R95" s="9"/>
      <c r="S95" s="9"/>
    </row>
    <row r="96" spans="5:19" x14ac:dyDescent="0.2">
      <c r="E96" s="11"/>
      <c r="F96" s="11"/>
      <c r="H96" s="8"/>
      <c r="I96" s="8"/>
      <c r="J96" s="8"/>
      <c r="K96" s="9"/>
      <c r="L96" s="9"/>
      <c r="M96" s="9"/>
      <c r="N96" s="10"/>
      <c r="O96" s="8"/>
      <c r="P96" s="8"/>
      <c r="Q96" s="8"/>
      <c r="R96" s="9"/>
      <c r="S96" s="9"/>
    </row>
    <row r="97" spans="5:19" x14ac:dyDescent="0.2">
      <c r="E97" s="11"/>
      <c r="F97" s="11"/>
      <c r="H97" s="8"/>
      <c r="I97" s="8"/>
      <c r="J97" s="8"/>
      <c r="K97" s="9"/>
      <c r="L97" s="9"/>
      <c r="M97" s="9"/>
      <c r="N97" s="10"/>
      <c r="O97" s="8"/>
      <c r="P97" s="8"/>
      <c r="Q97" s="8"/>
      <c r="R97" s="9"/>
      <c r="S97" s="9"/>
    </row>
    <row r="98" spans="5:19" x14ac:dyDescent="0.2">
      <c r="E98" s="11"/>
      <c r="F98" s="11"/>
      <c r="H98" s="8"/>
      <c r="I98" s="8"/>
      <c r="J98" s="8"/>
      <c r="K98" s="9"/>
      <c r="L98" s="9"/>
      <c r="M98" s="9"/>
      <c r="N98" s="10"/>
      <c r="O98" s="8"/>
      <c r="P98" s="8"/>
      <c r="Q98" s="8"/>
      <c r="R98" s="9"/>
      <c r="S98" s="9"/>
    </row>
    <row r="99" spans="5:19" x14ac:dyDescent="0.2">
      <c r="E99" s="11"/>
      <c r="F99" s="11"/>
      <c r="H99" s="8"/>
      <c r="I99" s="8"/>
      <c r="J99" s="8"/>
      <c r="K99" s="9"/>
      <c r="L99" s="9"/>
      <c r="M99" s="9"/>
      <c r="N99" s="10"/>
      <c r="O99" s="8"/>
      <c r="P99" s="8"/>
      <c r="Q99" s="8"/>
      <c r="R99" s="9"/>
      <c r="S99" s="9"/>
    </row>
  </sheetData>
  <mergeCells count="25">
    <mergeCell ref="C32:C35"/>
    <mergeCell ref="C12:C30"/>
    <mergeCell ref="B12:B30"/>
    <mergeCell ref="B32:B35"/>
    <mergeCell ref="N9:S10"/>
    <mergeCell ref="D12:D25"/>
    <mergeCell ref="D34:D35"/>
    <mergeCell ref="D32:D33"/>
    <mergeCell ref="D26:D30"/>
    <mergeCell ref="H10:H11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60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2020-12-02T16:28:58Z</cp:lastPrinted>
  <dcterms:created xsi:type="dcterms:W3CDTF">2008-07-08T21:30:46Z</dcterms:created>
  <dcterms:modified xsi:type="dcterms:W3CDTF">2020-12-10T15:01:52Z</dcterms:modified>
</cp:coreProperties>
</file>