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5" i="9"/>
  <c r="N15" i="9"/>
  <c r="L17" i="9"/>
  <c r="N17" i="9"/>
  <c r="L18" i="9"/>
  <c r="N18" i="9"/>
  <c r="L19" i="9"/>
  <c r="N19" i="9"/>
  <c r="L20" i="9"/>
  <c r="N20" i="9"/>
  <c r="N21" i="9"/>
  <c r="N22" i="9"/>
  <c r="N24" i="9"/>
  <c r="R25" i="9"/>
  <c r="T25" i="9"/>
  <c r="P25" i="9"/>
  <c r="Q25" i="9"/>
  <c r="S25" i="9"/>
  <c r="N25" i="9"/>
  <c r="M12" i="9"/>
  <c r="M13" i="9"/>
  <c r="M14" i="9"/>
  <c r="M15" i="9"/>
  <c r="M17" i="9"/>
  <c r="M18" i="9"/>
  <c r="M19" i="9"/>
  <c r="M20" i="9"/>
  <c r="M21" i="9"/>
  <c r="M22" i="9"/>
  <c r="M24" i="9"/>
  <c r="M25" i="9"/>
  <c r="I12" i="9"/>
  <c r="I20" i="9"/>
  <c r="I18" i="9"/>
  <c r="I17" i="9"/>
  <c r="I13" i="9"/>
  <c r="I14" i="9"/>
  <c r="I15" i="9"/>
  <c r="I19" i="9"/>
  <c r="I21" i="9"/>
  <c r="I22" i="9"/>
  <c r="I24" i="9"/>
  <c r="T24" i="9"/>
  <c r="S24" i="9"/>
  <c r="L24" i="9"/>
  <c r="T22" i="9"/>
  <c r="S22" i="9"/>
  <c r="L22" i="9"/>
  <c r="T21" i="9"/>
  <c r="S21" i="9"/>
  <c r="L21" i="9"/>
  <c r="T20" i="9"/>
  <c r="S20" i="9"/>
  <c r="T19" i="9"/>
  <c r="S19" i="9"/>
  <c r="T18" i="9"/>
  <c r="S18" i="9"/>
  <c r="T17" i="9"/>
  <c r="S17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<sst xmlns="http://schemas.openxmlformats.org/spreadsheetml/2006/main" count="56" uniqueCount="50">
  <si>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</si>
  <si>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</si>
  <si>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</si>
  <si>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</si>
  <si>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</si>
  <si>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</si>
  <si>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</si>
  <si>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</si>
  <si>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</si>
  <si>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</si>
  <si>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</si>
  <si>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</si>
  <si>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</si>
  <si>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</si>
  <si>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</si>
  <si>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</si>
  <si>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</si>
  <si>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</si>
  <si>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</si>
  <si>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</si>
  <si>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</si>
  <si>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</si>
  <si>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</si>
  <si>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</si>
  <si>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</si>
  <si>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</si>
  <si>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</si>
  <si>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HACIENDA</t>
  </si>
  <si>
    <t>Número de secciones web en línea creadas y mantenidas para que la ciudadanía pueda consultar el presupuesto y vigilar su aprobación y ejecución.</t>
  </si>
  <si>
    <t>Número de planes de socialización ejecutados del proyecto de acuerdo del presupuesto municipal previa presentación al Concejo.</t>
  </si>
  <si>
    <t>Número de cabildos ciudadanos celebrados para asignar presupuesto a obras comunitarias y discutir otros asuntos del presupuesto.</t>
  </si>
  <si>
    <t>Número de reuniones populares celebradas para rendir cuentas de la ejecución del Plan de Desarrollo y la ejecución del presupuesto.</t>
  </si>
  <si>
    <t>Número de estrategias de gobierno formuladas e implementadas para la aplicación cabal de la ley 1551 de 2012 por medio de la cual se dictaron normas para modernizar la organización y el funcionamiento de los municipios.</t>
  </si>
  <si>
    <t>Número de documentos financieros disponibles de fácil acceso e interpretación.</t>
  </si>
  <si>
    <t>Número de videos realizados que permitan dar a conocer de manera didáctica al ciudadano la información financiera del municipio.</t>
  </si>
  <si>
    <t>Número de normas internacionales de información financiera - NIIF implementadas y mantenidas.</t>
  </si>
  <si>
    <t>Número de estatutos tributarios actualizados.</t>
  </si>
  <si>
    <t>Número de acciones realizadas tendientes al fortalecimiento de los ingresos.</t>
  </si>
  <si>
    <t>PRESUPUESTOS INCLUYENTES</t>
  </si>
  <si>
    <t>RENDICIÓN DE CUENTAS PERMANENTE E INTERACTIVA</t>
  </si>
  <si>
    <t>ADMINISTRACIÓN ARTICULADA Y COHERENTE</t>
  </si>
  <si>
    <t>FINANZAS PÚBLICAS SOSTENIBLES Y COMPRENSIBLES PARA LA CIUDADANÍA</t>
  </si>
  <si>
    <t>GOBIERNO PARTICIPATIVO Y ABIERTO</t>
  </si>
  <si>
    <t>GOBIERNO LEGAL Y EFECTIVO</t>
  </si>
  <si>
    <t>1 - GOBERNANZA DEMOCRÁTICA</t>
  </si>
  <si>
    <t>6 - INFRAESTRUCTURA Y CONECTIVIDAD</t>
  </si>
  <si>
    <t>SERVICIOS PÚBLICOS</t>
  </si>
  <si>
    <t>ALUMBRADO PÚBLICO URBANO Y RURAL</t>
  </si>
  <si>
    <t>Número de proyectos de acuerdos municipales elaborados para la exención del alumbrado público de la zona residencial rural.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</si>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</sst>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3" borderId="3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9" fillId="2" borderId="27" xfId="0" applyNumberFormat="1" applyFont="1" applyFill="1" applyBorder="1" applyAlignment="1">
      <alignment horizontal="center" vertical="center"/>
    </xf>
    <xf numFmtId="0" fontId="5" fillId="0" borderId="25" xfId="0" quotePrefix="1" applyFont="1" applyFill="1" applyBorder="1"/>
    <xf numFmtId="3" fontId="9" fillId="2" borderId="40" xfId="0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9" fontId="9" fillId="2" borderId="28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justify" vertical="center" wrapText="1"/>
    </xf>
    <xf numFmtId="3" fontId="5" fillId="0" borderId="28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2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0" fontId="3" fillId="0" borderId="54" xfId="0" applyFont="1" applyFill="1" applyBorder="1" applyAlignment="1">
      <alignment horizontal="justify" vertical="center" wrapText="1"/>
    </xf>
    <xf numFmtId="3" fontId="5" fillId="0" borderId="54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6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4" borderId="5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1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520700</xdr:colOff>
      <xdr:row>1</xdr:row>
      <xdr:rowOff>63500</xdr:rowOff>
    </xdr:from>
    <xdr:to>
      <xdr:col>17</xdr:col>
      <xdr:colOff>1016000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10400" y="254000"/>
          <a:ext cx="2590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zoomScale="70" zoomScaleNormal="70" workbookViewId="0">
      <selection activeCell="G12" sqref="G12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01" t="s">
        <v>16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2:20" ht="20.100000000000001" customHeight="1" x14ac:dyDescent="0.2">
      <c r="B3" s="101" t="s">
        <v>19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2:20" ht="20.100000000000001" customHeight="1" x14ac:dyDescent="0.2">
      <c r="B4" s="101" t="s">
        <v>27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8">
        <v>43465</v>
      </c>
      <c r="D8" s="102" t="s">
        <v>3</v>
      </c>
      <c r="E8" s="103"/>
      <c r="F8" s="103"/>
      <c r="G8" s="103"/>
      <c r="H8" s="103"/>
      <c r="I8" s="103"/>
      <c r="J8" s="103"/>
      <c r="K8" s="10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5" t="s">
        <v>17</v>
      </c>
      <c r="C9" s="108" t="s">
        <v>18</v>
      </c>
      <c r="D9" s="110" t="s">
        <v>0</v>
      </c>
      <c r="E9" s="113" t="s">
        <v>4</v>
      </c>
      <c r="F9" s="113"/>
      <c r="G9" s="113" t="s">
        <v>5</v>
      </c>
      <c r="H9" s="113"/>
      <c r="I9" s="113"/>
      <c r="J9" s="113"/>
      <c r="K9" s="115"/>
      <c r="L9" s="5"/>
      <c r="M9" s="110" t="s">
        <v>6</v>
      </c>
      <c r="N9" s="115"/>
      <c r="O9" s="125" t="s">
        <v>24</v>
      </c>
      <c r="P9" s="126"/>
      <c r="Q9" s="126"/>
      <c r="R9" s="126"/>
      <c r="S9" s="126"/>
      <c r="T9" s="127"/>
    </row>
    <row r="10" spans="2:20" ht="17.100000000000001" customHeight="1" x14ac:dyDescent="0.2">
      <c r="B10" s="106"/>
      <c r="C10" s="109"/>
      <c r="D10" s="111"/>
      <c r="E10" s="114"/>
      <c r="F10" s="114"/>
      <c r="G10" s="114" t="s">
        <v>7</v>
      </c>
      <c r="H10" s="118" t="s">
        <v>25</v>
      </c>
      <c r="I10" s="118" t="s">
        <v>26</v>
      </c>
      <c r="J10" s="119" t="s">
        <v>1</v>
      </c>
      <c r="K10" s="116" t="s">
        <v>8</v>
      </c>
      <c r="L10" s="6"/>
      <c r="M10" s="121" t="s">
        <v>9</v>
      </c>
      <c r="N10" s="123" t="s">
        <v>10</v>
      </c>
      <c r="O10" s="128"/>
      <c r="P10" s="129"/>
      <c r="Q10" s="129"/>
      <c r="R10" s="129"/>
      <c r="S10" s="129"/>
      <c r="T10" s="130"/>
    </row>
    <row r="11" spans="2:20" ht="37.5" customHeight="1" thickBot="1" x14ac:dyDescent="0.25">
      <c r="B11" s="107"/>
      <c r="C11" s="109"/>
      <c r="D11" s="112"/>
      <c r="E11" s="19" t="s">
        <v>11</v>
      </c>
      <c r="F11" s="19" t="s">
        <v>12</v>
      </c>
      <c r="G11" s="118"/>
      <c r="H11" s="131"/>
      <c r="I11" s="138"/>
      <c r="J11" s="120"/>
      <c r="K11" s="117"/>
      <c r="L11" s="10"/>
      <c r="M11" s="122"/>
      <c r="N11" s="124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75" x14ac:dyDescent="0.2">
      <c r="B12" s="135" t="s">
        <v>44</v>
      </c>
      <c r="C12" s="135" t="s">
        <v>42</v>
      </c>
      <c r="D12" s="132" t="s">
        <v>38</v>
      </c>
      <c r="E12" s="35">
        <v>43101</v>
      </c>
      <c r="F12" s="35">
        <v>43465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49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 x14ac:dyDescent="0.2">
      <c r="B13" s="136"/>
      <c r="C13" s="136"/>
      <c r="D13" s="133"/>
      <c r="E13" s="33">
        <v>43101</v>
      </c>
      <c r="F13" s="33">
        <v>43465</v>
      </c>
      <c r="G13" s="8" t="s">
        <v>29</v>
      </c>
      <c r="H13" s="34">
        <v>4</v>
      </c>
      <c r="I13" s="34" t="e">
        <f>+J13+(#REF!-#REF!)</f>
        <v>#REF!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49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0.75" thickBot="1" x14ac:dyDescent="0.25">
      <c r="B14" s="136"/>
      <c r="C14" s="136"/>
      <c r="D14" s="134"/>
      <c r="E14" s="39">
        <v>43101</v>
      </c>
      <c r="F14" s="39">
        <v>43465</v>
      </c>
      <c r="G14" s="40" t="s">
        <v>30</v>
      </c>
      <c r="H14" s="41">
        <v>4</v>
      </c>
      <c r="I14" s="41" t="e">
        <f>+J14+(#REF!-#REF!)</f>
        <v>#REF!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49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0.75" thickBot="1" x14ac:dyDescent="0.25">
      <c r="B15" s="136"/>
      <c r="C15" s="137"/>
      <c r="D15" s="53" t="s">
        <v>39</v>
      </c>
      <c r="E15" s="48">
        <v>43101</v>
      </c>
      <c r="F15" s="48">
        <v>43465</v>
      </c>
      <c r="G15" s="49" t="s">
        <v>31</v>
      </c>
      <c r="H15" s="50">
        <v>7</v>
      </c>
      <c r="I15" s="99" t="e">
        <f>+J15+(#REF!-#REF!)</f>
        <v>#REF!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2.95" customHeight="1" thickBot="1" x14ac:dyDescent="0.25">
      <c r="B16" s="136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105.75" thickBot="1" x14ac:dyDescent="0.25">
      <c r="B17" s="136"/>
      <c r="C17" s="135" t="s">
        <v>43</v>
      </c>
      <c r="D17" s="54" t="s">
        <v>40</v>
      </c>
      <c r="E17" s="44">
        <v>43101</v>
      </c>
      <c r="F17" s="44">
        <v>43465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v>40410002</v>
      </c>
      <c r="Q17" s="45">
        <v>38128921</v>
      </c>
      <c r="R17" s="45">
        <v>0</v>
      </c>
      <c r="S17" s="46">
        <f t="shared" si="3"/>
        <v>0.94355157418700453</v>
      </c>
      <c r="T17" s="47" t="str">
        <f t="shared" si="4"/>
        <v xml:space="preserve"> -</v>
      </c>
    </row>
    <row r="18" spans="2:20" ht="45" x14ac:dyDescent="0.2">
      <c r="B18" s="136"/>
      <c r="C18" s="136"/>
      <c r="D18" s="132" t="s">
        <v>41</v>
      </c>
      <c r="E18" s="35">
        <v>43101</v>
      </c>
      <c r="F18" s="35">
        <v>43465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49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 x14ac:dyDescent="0.2">
      <c r="B19" s="136"/>
      <c r="C19" s="136"/>
      <c r="D19" s="133"/>
      <c r="E19" s="33">
        <v>43101</v>
      </c>
      <c r="F19" s="33">
        <v>43465</v>
      </c>
      <c r="G19" s="8" t="s">
        <v>34</v>
      </c>
      <c r="H19" s="34">
        <v>16</v>
      </c>
      <c r="I19" s="34" t="e">
        <f>+J19+(#REF!-#REF!)</f>
        <v>#REF!</v>
      </c>
      <c r="J19" s="34">
        <v>4</v>
      </c>
      <c r="K19" s="56">
        <v>3</v>
      </c>
      <c r="L19" s="12">
        <f t="shared" si="0"/>
        <v>0.75</v>
      </c>
      <c r="M19" s="13">
        <f t="shared" si="1"/>
        <v>1</v>
      </c>
      <c r="N19" s="14">
        <f t="shared" si="2"/>
        <v>0.75</v>
      </c>
      <c r="O19" s="72" t="s">
        <v>49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 x14ac:dyDescent="0.2">
      <c r="B20" s="136"/>
      <c r="C20" s="136"/>
      <c r="D20" s="133"/>
      <c r="E20" s="33">
        <v>43101</v>
      </c>
      <c r="F20" s="33">
        <v>43465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0.7</v>
      </c>
      <c r="L20" s="12">
        <f t="shared" si="0"/>
        <v>0.7</v>
      </c>
      <c r="M20" s="13">
        <f t="shared" si="1"/>
        <v>1</v>
      </c>
      <c r="N20" s="14">
        <f t="shared" si="2"/>
        <v>0.7</v>
      </c>
      <c r="O20" s="72">
        <v>2210277</v>
      </c>
      <c r="P20" s="34">
        <v>285000</v>
      </c>
      <c r="Q20" s="34">
        <v>285000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 x14ac:dyDescent="0.2">
      <c r="B21" s="136"/>
      <c r="C21" s="136"/>
      <c r="D21" s="133"/>
      <c r="E21" s="33">
        <v>43101</v>
      </c>
      <c r="F21" s="33">
        <v>43465</v>
      </c>
      <c r="G21" s="8" t="s">
        <v>36</v>
      </c>
      <c r="H21" s="34">
        <v>1</v>
      </c>
      <c r="I21" s="34" t="e">
        <f>+J21+(#REF!-#REF!)</f>
        <v>#REF!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49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45.75" thickBot="1" x14ac:dyDescent="0.25">
      <c r="B22" s="137"/>
      <c r="C22" s="137"/>
      <c r="D22" s="134"/>
      <c r="E22" s="39">
        <v>43101</v>
      </c>
      <c r="F22" s="39">
        <v>43465</v>
      </c>
      <c r="G22" s="40" t="s">
        <v>37</v>
      </c>
      <c r="H22" s="41">
        <v>5</v>
      </c>
      <c r="I22" s="96" t="e">
        <f>+J22+(#REF!-#REF!)</f>
        <v>#REF!</v>
      </c>
      <c r="J22" s="41">
        <v>0</v>
      </c>
      <c r="K22" s="57">
        <v>3</v>
      </c>
      <c r="L22" s="61" t="e">
        <f t="shared" si="0"/>
        <v>#DIV/0!</v>
      </c>
      <c r="M22" s="66">
        <f t="shared" si="1"/>
        <v>1</v>
      </c>
      <c r="N22" s="43" t="str">
        <f t="shared" si="2"/>
        <v xml:space="preserve"> -</v>
      </c>
      <c r="O22" s="73">
        <v>2210277</v>
      </c>
      <c r="P22" s="41">
        <v>1515800</v>
      </c>
      <c r="Q22" s="41">
        <v>815432</v>
      </c>
      <c r="R22" s="41">
        <v>0</v>
      </c>
      <c r="S22" s="42">
        <f t="shared" si="3"/>
        <v>0.53795487531336583</v>
      </c>
      <c r="T22" s="43" t="str">
        <f t="shared" si="4"/>
        <v xml:space="preserve"> -</v>
      </c>
    </row>
    <row r="23" spans="2:20" ht="12.95" customHeight="1" thickBot="1" x14ac:dyDescent="0.25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5.95" customHeight="1" thickBot="1" x14ac:dyDescent="0.25">
      <c r="B24" s="89" t="s">
        <v>45</v>
      </c>
      <c r="C24" s="93" t="s">
        <v>46</v>
      </c>
      <c r="D24" s="91" t="s">
        <v>47</v>
      </c>
      <c r="E24" s="84">
        <v>43101</v>
      </c>
      <c r="F24" s="84">
        <v>43465</v>
      </c>
      <c r="G24" s="85" t="s">
        <v>48</v>
      </c>
      <c r="H24" s="86">
        <v>1</v>
      </c>
      <c r="I24" s="50" t="e">
        <f>+J24+(#REF!-#REF!)</f>
        <v>#REF!</v>
      </c>
      <c r="J24" s="86">
        <v>0</v>
      </c>
      <c r="K24" s="90">
        <v>0</v>
      </c>
      <c r="L24" s="94" t="e">
        <f t="shared" ref="L24" si="5">+K24/J24</f>
        <v>#DIV/0!</v>
      </c>
      <c r="M24" s="95">
        <f t="shared" ref="M24" si="6">DAYS360(E24,$C$8)/DAYS360(E24,F24)</f>
        <v>1</v>
      </c>
      <c r="N24" s="88" t="str">
        <f t="shared" ref="N24" si="7">IF(J24=0," -",IF(L24&gt;100%,100%,L24))</f>
        <v xml:space="preserve"> -</v>
      </c>
      <c r="O24" s="92" t="s">
        <v>49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 x14ac:dyDescent="0.25">
      <c r="M25" s="27">
        <f>+AVERAGE(M12:M15,M17:M22,M24)</f>
        <v>1</v>
      </c>
      <c r="N25" s="28">
        <f>+AVERAGE(N12:N15,N17:N22,N24)</f>
        <v>0.93125000000000002</v>
      </c>
      <c r="O25" s="29"/>
      <c r="P25" s="30">
        <f>+SUM(P12:P15,P17:P22,P24)</f>
        <v>42210802</v>
      </c>
      <c r="Q25" s="31">
        <f>+SUM(Q12:Q15,Q17:Q22,Q24)</f>
        <v>39229353</v>
      </c>
      <c r="R25" s="31">
        <f>+SUM(R12:R15,R17:R22,R24)</f>
        <v>0</v>
      </c>
      <c r="S25" s="32">
        <f t="shared" si="8"/>
        <v>0.92936762964134156</v>
      </c>
      <c r="T25" s="28" t="str">
        <f t="shared" si="9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2019-03-19T14:48:04Z</dcterms:modified>
</cp:coreProperties>
</file>