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L14" i="10"/>
  <c r="N14" i="10"/>
  <c r="L15" i="10"/>
  <c r="N15" i="10"/>
  <c r="L17" i="10"/>
  <c r="N17" i="10"/>
  <c r="L18" i="10"/>
  <c r="N18" i="10"/>
  <c r="L19" i="10"/>
  <c r="N19" i="10"/>
  <c r="L20" i="10"/>
  <c r="N20" i="10"/>
  <c r="N21" i="10"/>
  <c r="N22" i="10"/>
  <c r="N24" i="10"/>
  <c r="R25" i="10"/>
  <c r="T25" i="10"/>
  <c r="P25" i="10"/>
  <c r="Q25" i="10"/>
  <c r="S25" i="10"/>
  <c r="N25" i="10"/>
  <c r="M12" i="10"/>
  <c r="M13" i="10"/>
  <c r="M14" i="10"/>
  <c r="M15" i="10"/>
  <c r="M17" i="10"/>
  <c r="M18" i="10"/>
  <c r="M19" i="10"/>
  <c r="M20" i="10"/>
  <c r="M21" i="10"/>
  <c r="M22" i="10"/>
  <c r="M24" i="10"/>
  <c r="M25" i="10"/>
  <c r="I12" i="10"/>
  <c r="I20" i="10"/>
  <c r="I18" i="10"/>
  <c r="I17" i="10"/>
  <c r="I13" i="10"/>
  <c r="I14" i="10"/>
  <c r="I15" i="10"/>
  <c r="I19" i="10"/>
  <c r="I21" i="10"/>
  <c r="I22" i="10"/>
  <c r="I24" i="10"/>
  <c r="T24" i="10"/>
  <c r="S24" i="10"/>
  <c r="L24" i="10"/>
  <c r="T22" i="10"/>
  <c r="S22" i="10"/>
  <c r="L22" i="10"/>
  <c r="T21" i="10"/>
  <c r="S21" i="10"/>
  <c r="L21" i="10"/>
  <c r="T20" i="10"/>
  <c r="S20" i="10"/>
  <c r="T19" i="10"/>
  <c r="S19" i="10"/>
  <c r="T18" i="10"/>
  <c r="S18" i="10"/>
  <c r="T17" i="10"/>
  <c r="S17" i="10"/>
  <c r="T15" i="10"/>
  <c r="S15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<sst xmlns="http://schemas.openxmlformats.org/spreadsheetml/2006/main" count="56" uniqueCount="50">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</sst>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101600</xdr:rowOff>
    </xdr:from>
    <xdr:to>
      <xdr:col>17</xdr:col>
      <xdr:colOff>685800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92100"/>
          <a:ext cx="2794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00" t="s">
        <v>16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2:20" ht="20.100000000000001" customHeight="1" x14ac:dyDescent="0.2">
      <c r="B3" s="100" t="s">
        <v>19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20" ht="20.100000000000001" customHeight="1" x14ac:dyDescent="0.2">
      <c r="B4" s="100" t="s">
        <v>27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18">
        <v>43555</v>
      </c>
      <c r="D8" s="101" t="s">
        <v>3</v>
      </c>
      <c r="E8" s="102"/>
      <c r="F8" s="102"/>
      <c r="G8" s="102"/>
      <c r="H8" s="102"/>
      <c r="I8" s="102"/>
      <c r="J8" s="102"/>
      <c r="K8" s="10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04" t="s">
        <v>17</v>
      </c>
      <c r="C9" s="107" t="s">
        <v>18</v>
      </c>
      <c r="D9" s="109" t="s">
        <v>0</v>
      </c>
      <c r="E9" s="112" t="s">
        <v>4</v>
      </c>
      <c r="F9" s="112"/>
      <c r="G9" s="112" t="s">
        <v>5</v>
      </c>
      <c r="H9" s="112"/>
      <c r="I9" s="112"/>
      <c r="J9" s="112"/>
      <c r="K9" s="114"/>
      <c r="L9" s="5"/>
      <c r="M9" s="109" t="s">
        <v>6</v>
      </c>
      <c r="N9" s="114"/>
      <c r="O9" s="124" t="s">
        <v>24</v>
      </c>
      <c r="P9" s="125"/>
      <c r="Q9" s="125"/>
      <c r="R9" s="125"/>
      <c r="S9" s="125"/>
      <c r="T9" s="126"/>
    </row>
    <row r="10" spans="2:20" ht="17.100000000000001" customHeight="1" x14ac:dyDescent="0.2">
      <c r="B10" s="105"/>
      <c r="C10" s="108"/>
      <c r="D10" s="110"/>
      <c r="E10" s="113"/>
      <c r="F10" s="113"/>
      <c r="G10" s="113" t="s">
        <v>7</v>
      </c>
      <c r="H10" s="117" t="s">
        <v>25</v>
      </c>
      <c r="I10" s="117" t="s">
        <v>26</v>
      </c>
      <c r="J10" s="118" t="s">
        <v>1</v>
      </c>
      <c r="K10" s="115" t="s">
        <v>8</v>
      </c>
      <c r="L10" s="6"/>
      <c r="M10" s="120" t="s">
        <v>9</v>
      </c>
      <c r="N10" s="122" t="s">
        <v>10</v>
      </c>
      <c r="O10" s="127"/>
      <c r="P10" s="128"/>
      <c r="Q10" s="128"/>
      <c r="R10" s="128"/>
      <c r="S10" s="128"/>
      <c r="T10" s="129"/>
    </row>
    <row r="11" spans="2:20" ht="37.5" customHeight="1" thickBot="1" x14ac:dyDescent="0.25">
      <c r="B11" s="106"/>
      <c r="C11" s="108"/>
      <c r="D11" s="111"/>
      <c r="E11" s="19" t="s">
        <v>11</v>
      </c>
      <c r="F11" s="19" t="s">
        <v>12</v>
      </c>
      <c r="G11" s="117"/>
      <c r="H11" s="130"/>
      <c r="I11" s="137"/>
      <c r="J11" s="119"/>
      <c r="K11" s="116"/>
      <c r="L11" s="10"/>
      <c r="M11" s="121"/>
      <c r="N11" s="123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75" x14ac:dyDescent="0.2">
      <c r="B12" s="134" t="s">
        <v>44</v>
      </c>
      <c r="C12" s="134" t="s">
        <v>42</v>
      </c>
      <c r="D12" s="131" t="s">
        <v>38</v>
      </c>
      <c r="E12" s="35">
        <v>43466</v>
      </c>
      <c r="F12" s="35">
        <v>43830</v>
      </c>
      <c r="G12" s="69" t="s">
        <v>28</v>
      </c>
      <c r="H12" s="36">
        <v>1</v>
      </c>
      <c r="I12" s="96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0.25</v>
      </c>
      <c r="N12" s="38">
        <f>IF(J12=0," -",IF(L12&gt;100%,100%,L12))</f>
        <v>1</v>
      </c>
      <c r="O12" s="71" t="s">
        <v>49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 x14ac:dyDescent="0.2">
      <c r="B13" s="135"/>
      <c r="C13" s="135"/>
      <c r="D13" s="132"/>
      <c r="E13" s="33">
        <v>43466</v>
      </c>
      <c r="F13" s="33">
        <v>43830</v>
      </c>
      <c r="G13" s="8" t="s">
        <v>29</v>
      </c>
      <c r="H13" s="34">
        <v>4</v>
      </c>
      <c r="I13" s="34" t="e">
        <f>+J13+(#REF!-#REF!)</f>
        <v>#REF!</v>
      </c>
      <c r="J13" s="34">
        <v>1</v>
      </c>
      <c r="K13" s="56">
        <v>0</v>
      </c>
      <c r="L13" s="12">
        <f t="shared" ref="L13:L22" si="0">+K13/J13</f>
        <v>0</v>
      </c>
      <c r="M13" s="13">
        <f t="shared" ref="M13:M22" si="1">DAYS360(E13,$C$8)/DAYS360(E13,F13)</f>
        <v>0.25</v>
      </c>
      <c r="N13" s="14">
        <f t="shared" ref="N13:N22" si="2">IF(J13=0," -",IF(L13&gt;100%,100%,L13))</f>
        <v>0</v>
      </c>
      <c r="O13" s="72" t="s">
        <v>49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0.75" thickBot="1" x14ac:dyDescent="0.25">
      <c r="B14" s="135"/>
      <c r="C14" s="135"/>
      <c r="D14" s="133"/>
      <c r="E14" s="39">
        <v>43466</v>
      </c>
      <c r="F14" s="39">
        <v>43830</v>
      </c>
      <c r="G14" s="40" t="s">
        <v>30</v>
      </c>
      <c r="H14" s="41">
        <v>4</v>
      </c>
      <c r="I14" s="41" t="e">
        <f>+J14+(#REF!-#REF!)</f>
        <v>#REF!</v>
      </c>
      <c r="J14" s="41">
        <v>1</v>
      </c>
      <c r="K14" s="57">
        <v>0</v>
      </c>
      <c r="L14" s="61">
        <f t="shared" si="0"/>
        <v>0</v>
      </c>
      <c r="M14" s="66">
        <f t="shared" si="1"/>
        <v>0.25</v>
      </c>
      <c r="N14" s="43">
        <f t="shared" si="2"/>
        <v>0</v>
      </c>
      <c r="O14" s="73" t="s">
        <v>49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0.75" thickBot="1" x14ac:dyDescent="0.25">
      <c r="B15" s="135"/>
      <c r="C15" s="136"/>
      <c r="D15" s="53" t="s">
        <v>39</v>
      </c>
      <c r="E15" s="48">
        <v>43466</v>
      </c>
      <c r="F15" s="48">
        <v>43830</v>
      </c>
      <c r="G15" s="49" t="s">
        <v>31</v>
      </c>
      <c r="H15" s="50">
        <v>7</v>
      </c>
      <c r="I15" s="98" t="e">
        <f>+J15+(#REF!-#REF!)</f>
        <v>#REF!</v>
      </c>
      <c r="J15" s="50">
        <v>2</v>
      </c>
      <c r="K15" s="58">
        <v>0</v>
      </c>
      <c r="L15" s="62">
        <f t="shared" si="0"/>
        <v>0</v>
      </c>
      <c r="M15" s="67">
        <f t="shared" si="1"/>
        <v>0.25</v>
      </c>
      <c r="N15" s="52">
        <f t="shared" si="2"/>
        <v>0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2.95" customHeight="1" thickBot="1" x14ac:dyDescent="0.25">
      <c r="B16" s="135"/>
      <c r="C16" s="24"/>
      <c r="D16" s="25"/>
      <c r="E16" s="26"/>
      <c r="F16" s="26"/>
      <c r="G16" s="22"/>
      <c r="H16" s="23"/>
      <c r="I16" s="97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105.75" thickBot="1" x14ac:dyDescent="0.25">
      <c r="B17" s="135"/>
      <c r="C17" s="134" t="s">
        <v>43</v>
      </c>
      <c r="D17" s="54" t="s">
        <v>40</v>
      </c>
      <c r="E17" s="44">
        <v>43466</v>
      </c>
      <c r="F17" s="44">
        <v>43830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0.25</v>
      </c>
      <c r="N17" s="47">
        <f t="shared" si="2"/>
        <v>1</v>
      </c>
      <c r="O17" s="75">
        <v>2210301</v>
      </c>
      <c r="P17" s="45">
        <v>27500000</v>
      </c>
      <c r="Q17" s="45">
        <v>20408182</v>
      </c>
      <c r="R17" s="45">
        <v>0</v>
      </c>
      <c r="S17" s="46">
        <f t="shared" si="3"/>
        <v>0.74211570909090907</v>
      </c>
      <c r="T17" s="47" t="str">
        <f t="shared" si="4"/>
        <v xml:space="preserve"> -</v>
      </c>
    </row>
    <row r="18" spans="2:20" ht="45" x14ac:dyDescent="0.2">
      <c r="B18" s="135"/>
      <c r="C18" s="135"/>
      <c r="D18" s="131" t="s">
        <v>41</v>
      </c>
      <c r="E18" s="35">
        <v>43466</v>
      </c>
      <c r="F18" s="35">
        <v>43830</v>
      </c>
      <c r="G18" s="69" t="s">
        <v>33</v>
      </c>
      <c r="H18" s="36">
        <v>3</v>
      </c>
      <c r="I18" s="96">
        <f>+J18</f>
        <v>3</v>
      </c>
      <c r="J18" s="36">
        <v>3</v>
      </c>
      <c r="K18" s="55">
        <v>1</v>
      </c>
      <c r="L18" s="60">
        <f t="shared" si="0"/>
        <v>0.33333333333333331</v>
      </c>
      <c r="M18" s="65">
        <f t="shared" si="1"/>
        <v>0.25</v>
      </c>
      <c r="N18" s="38">
        <f t="shared" si="2"/>
        <v>0.33333333333333331</v>
      </c>
      <c r="O18" s="71" t="s">
        <v>49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 x14ac:dyDescent="0.2">
      <c r="B19" s="135"/>
      <c r="C19" s="135"/>
      <c r="D19" s="132"/>
      <c r="E19" s="33">
        <v>43466</v>
      </c>
      <c r="F19" s="33">
        <v>43830</v>
      </c>
      <c r="G19" s="8" t="s">
        <v>34</v>
      </c>
      <c r="H19" s="34">
        <v>16</v>
      </c>
      <c r="I19" s="34" t="e">
        <f>+J19+(#REF!-#REF!)</f>
        <v>#REF!</v>
      </c>
      <c r="J19" s="34">
        <v>4</v>
      </c>
      <c r="K19" s="56">
        <v>1</v>
      </c>
      <c r="L19" s="12">
        <f t="shared" si="0"/>
        <v>0.25</v>
      </c>
      <c r="M19" s="13">
        <f t="shared" si="1"/>
        <v>0.25</v>
      </c>
      <c r="N19" s="14">
        <f t="shared" si="2"/>
        <v>0.25</v>
      </c>
      <c r="O19" s="72" t="s">
        <v>49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 x14ac:dyDescent="0.2">
      <c r="B20" s="135"/>
      <c r="C20" s="135"/>
      <c r="D20" s="132"/>
      <c r="E20" s="33">
        <v>43466</v>
      </c>
      <c r="F20" s="33">
        <v>43830</v>
      </c>
      <c r="G20" s="8" t="s">
        <v>35</v>
      </c>
      <c r="H20" s="34">
        <v>1</v>
      </c>
      <c r="I20" s="34">
        <f>+J20</f>
        <v>1</v>
      </c>
      <c r="J20" s="34">
        <v>1</v>
      </c>
      <c r="K20" s="56">
        <v>1</v>
      </c>
      <c r="L20" s="12">
        <f t="shared" si="0"/>
        <v>1</v>
      </c>
      <c r="M20" s="13">
        <f t="shared" si="1"/>
        <v>0.25</v>
      </c>
      <c r="N20" s="14">
        <f t="shared" si="2"/>
        <v>1</v>
      </c>
      <c r="O20" s="72">
        <v>2210277</v>
      </c>
      <c r="P20" s="34">
        <v>140000</v>
      </c>
      <c r="Q20" s="34">
        <v>135000</v>
      </c>
      <c r="R20" s="34">
        <v>0</v>
      </c>
      <c r="S20" s="17">
        <f t="shared" si="3"/>
        <v>0.9642857142857143</v>
      </c>
      <c r="T20" s="14" t="str">
        <f t="shared" si="4"/>
        <v xml:space="preserve"> -</v>
      </c>
    </row>
    <row r="21" spans="2:20" ht="30" customHeight="1" x14ac:dyDescent="0.2">
      <c r="B21" s="135"/>
      <c r="C21" s="135"/>
      <c r="D21" s="132"/>
      <c r="E21" s="33">
        <v>43466</v>
      </c>
      <c r="F21" s="33">
        <v>43830</v>
      </c>
      <c r="G21" s="8" t="s">
        <v>36</v>
      </c>
      <c r="H21" s="34">
        <v>1</v>
      </c>
      <c r="I21" s="34" t="e">
        <f>+J21+(#REF!-#REF!)</f>
        <v>#REF!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0.25</v>
      </c>
      <c r="N21" s="14" t="str">
        <f t="shared" si="2"/>
        <v xml:space="preserve"> -</v>
      </c>
      <c r="O21" s="72" t="s">
        <v>49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45.75" thickBot="1" x14ac:dyDescent="0.25">
      <c r="B22" s="136"/>
      <c r="C22" s="136"/>
      <c r="D22" s="133"/>
      <c r="E22" s="39">
        <v>43466</v>
      </c>
      <c r="F22" s="39">
        <v>43830</v>
      </c>
      <c r="G22" s="40" t="s">
        <v>37</v>
      </c>
      <c r="H22" s="41">
        <v>5</v>
      </c>
      <c r="I22" s="95" t="e">
        <f>+J22+(#REF!-#REF!)</f>
        <v>#REF!</v>
      </c>
      <c r="J22" s="41">
        <v>0</v>
      </c>
      <c r="K22" s="57">
        <v>1</v>
      </c>
      <c r="L22" s="61" t="e">
        <f t="shared" si="0"/>
        <v>#DIV/0!</v>
      </c>
      <c r="M22" s="66">
        <f t="shared" si="1"/>
        <v>0.25</v>
      </c>
      <c r="N22" s="43" t="str">
        <f t="shared" si="2"/>
        <v xml:space="preserve"> -</v>
      </c>
      <c r="O22" s="73">
        <v>2210277</v>
      </c>
      <c r="P22" s="41">
        <v>1730455</v>
      </c>
      <c r="Q22" s="41">
        <v>462423</v>
      </c>
      <c r="R22" s="41">
        <v>0</v>
      </c>
      <c r="S22" s="42">
        <f t="shared" si="3"/>
        <v>0.26722624974356457</v>
      </c>
      <c r="T22" s="43" t="str">
        <f t="shared" si="4"/>
        <v xml:space="preserve"> -</v>
      </c>
    </row>
    <row r="23" spans="2:20" ht="12.95" customHeight="1" thickBot="1" x14ac:dyDescent="0.25">
      <c r="B23" s="82"/>
      <c r="C23" s="76"/>
      <c r="D23" s="76"/>
      <c r="E23" s="77"/>
      <c r="F23" s="77"/>
      <c r="G23" s="76"/>
      <c r="H23" s="78"/>
      <c r="I23" s="99"/>
      <c r="J23" s="78"/>
      <c r="K23" s="78"/>
      <c r="L23" s="79"/>
      <c r="M23" s="80"/>
      <c r="N23" s="80"/>
      <c r="O23" s="76"/>
      <c r="P23" s="78"/>
      <c r="Q23" s="78"/>
      <c r="R23" s="78"/>
      <c r="S23" s="80"/>
      <c r="T23" s="81"/>
    </row>
    <row r="24" spans="2:20" ht="45.95" customHeight="1" thickBot="1" x14ac:dyDescent="0.25">
      <c r="B24" s="88" t="s">
        <v>45</v>
      </c>
      <c r="C24" s="92" t="s">
        <v>46</v>
      </c>
      <c r="D24" s="90" t="s">
        <v>47</v>
      </c>
      <c r="E24" s="83">
        <v>43466</v>
      </c>
      <c r="F24" s="83">
        <v>43830</v>
      </c>
      <c r="G24" s="84" t="s">
        <v>48</v>
      </c>
      <c r="H24" s="85">
        <v>1</v>
      </c>
      <c r="I24" s="50" t="e">
        <f>+J24+(#REF!-#REF!)</f>
        <v>#REF!</v>
      </c>
      <c r="J24" s="85">
        <v>0</v>
      </c>
      <c r="K24" s="89">
        <v>1</v>
      </c>
      <c r="L24" s="93" t="e">
        <f t="shared" ref="L24" si="5">+K24/J24</f>
        <v>#DIV/0!</v>
      </c>
      <c r="M24" s="94">
        <f t="shared" ref="M24" si="6">DAYS360(E24,$C$8)/DAYS360(E24,F24)</f>
        <v>0.25</v>
      </c>
      <c r="N24" s="87" t="str">
        <f t="shared" ref="N24" si="7">IF(J24=0," -",IF(L24&gt;100%,100%,L24))</f>
        <v xml:space="preserve"> -</v>
      </c>
      <c r="O24" s="91" t="s">
        <v>49</v>
      </c>
      <c r="P24" s="85">
        <v>0</v>
      </c>
      <c r="Q24" s="85">
        <v>0</v>
      </c>
      <c r="R24" s="89">
        <v>0</v>
      </c>
      <c r="S24" s="86" t="str">
        <f t="shared" ref="S24:S25" si="8">IF(P24=0," -",Q24/P24)</f>
        <v xml:space="preserve"> -</v>
      </c>
      <c r="T24" s="87" t="str">
        <f t="shared" ref="T24:T25" si="9">IF(R24=0," -",IF(Q24=0,100%,R24/Q24))</f>
        <v xml:space="preserve"> -</v>
      </c>
    </row>
    <row r="25" spans="2:20" ht="21" customHeight="1" thickBot="1" x14ac:dyDescent="0.25">
      <c r="M25" s="27">
        <f>+AVERAGE(M12:M15,M17:M22,M24)</f>
        <v>0.25</v>
      </c>
      <c r="N25" s="28">
        <f>+AVERAGE(N12:N15,N17:N22,N24)</f>
        <v>0.44791666666666669</v>
      </c>
      <c r="O25" s="29"/>
      <c r="P25" s="30">
        <f>+SUM(P12:P15,P17:P22,P24)</f>
        <v>29370455</v>
      </c>
      <c r="Q25" s="31">
        <f>+SUM(Q12:Q15,Q17:Q22,Q24)</f>
        <v>21005605</v>
      </c>
      <c r="R25" s="31">
        <f>+SUM(R12:R15,R17:R22,R24)</f>
        <v>0</v>
      </c>
      <c r="S25" s="32">
        <f t="shared" si="8"/>
        <v>0.71519508294985557</v>
      </c>
      <c r="T25" s="28" t="str">
        <f t="shared" si="9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2"/>
    <mergeCell ref="C12:C15"/>
    <mergeCell ref="D12:D14"/>
    <mergeCell ref="C17:C22"/>
    <mergeCell ref="D18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2019-04-09T15:43:29Z</dcterms:modified>
</cp:coreProperties>
</file>