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tabRatio="853" activeTab="0"/>
  </bookViews>
  <sheets>
    <sheet name="Mayo2019" sheetId="1" r:id="rId1"/>
  </sheets>
  <definedNames>
    <definedName name="_xlnm.Print_Area" localSheetId="0">'Mayo2019'!$B$1:$Y$122</definedName>
  </definedNames>
  <calcPr fullCalcOnLoad="1"/>
</workbook>
</file>

<file path=xl/sharedStrings.xml><?xml version="1.0" encoding="utf-8"?>
<sst xmlns="http://schemas.openxmlformats.org/spreadsheetml/2006/main" count="175" uniqueCount="141">
  <si>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</si>
  <si>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</si>
  <si>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</si>
  <si>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</si>
  <si>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</si>
  <si>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</si>
  <si>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</si>
  <si>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</si>
  <si>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</si>
  <si>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</si>
  <si>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</si>
  <si>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</si>
  <si>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</si>
  <si>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</si>
  <si>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</si>
  <si>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</si>
  <si>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</si>
  <si>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</si>
  <si>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</si>
  <si>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</si>
  <si>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</si>
  <si>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</si>
  <si>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</si>
  <si>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</si>
  <si>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</si>
  <si>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</si>
  <si>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</si>
  <si>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</si>
  <si>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</si>
  <si>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</si>
  <si>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</si>
  <si>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</si>
  <si>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</si>
  <si>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</si>
  <si>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</si>
  <si>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</si>
  <si>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</si>
  <si>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</si>
  <si>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</si>
  <si>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</si>
  <si>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</si>
  <si>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</si>
  <si>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</si>
  <si>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</si>
  <si>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</si>
  <si>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</si>
  <si>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</si>
  <si>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</si>
  <si>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</si>
  <si>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</si>
  <si>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</si>
  <si>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</si>
  <si>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</si>
  <si>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</si>
  <si>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</si>
  <si>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</si>
  <si>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</si>
  <si>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</si>
  <si>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</si>
  <si>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</si>
  <si>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</si>
  <si>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</si>
  <si>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</si>
  <si>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</si>
  <si>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</si>
  <si>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</si>
  <si>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</si>
  <si>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</si>
  <si>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</si>
  <si>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</si>
  <si>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</si>
  <si>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</si>
  <si>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</si>
  <si>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Patrimonio de las entidades de gobierno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</si>
  <si>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</si>
  <si>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</si>
  <si>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</si>
  <si>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</si>
  <si>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</si>
  <si>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</si>
  <si>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</si>
  <si>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</si>
  <si>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</si>
  <si>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</si>
  <si>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</si>
  <si>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</si>
  <si>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</si>
  <si>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</si>
  <si>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</si>
  <si>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</si>
  <si>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</si>
  <si>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</si>
  <si>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</si>
  <si>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</si>
  <si>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</si>
  <si>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</si>
  <si>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</si>
  <si>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</si>
  <si>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</si>
  <si>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</si>
  <si>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</si>
  <si>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</si>
  <si>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 xml:space="preserve">Saldos Iniciales </t>
  </si>
  <si>
    <t>Saldos Iniciales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</si>
  <si>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</si>
  <si>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</si>
  <si>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</si>
  <si>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</si>
  <si>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</si>
  <si>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</si>
  <si>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</si>
  <si>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</si>
  <si>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</si>
  <si>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</si>
  <si>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</si>
  <si>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</si>
  <si>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</si>
  <si>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</si>
  <si>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</si>
  <si>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</si>
  <si>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</si>
  <si>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</si>
  <si>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</si>
  <si>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</si>
  <si>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</si>
  <si>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</si>
  <si>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</si>
  <si>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</si>
  <si>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</si>
  <si>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</si>
  <si>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</si>
  <si>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</si>
  <si>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</si>
  <si>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</si>
  <si>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Particip.</t>
  </si>
  <si>
    <r>
      <rPr>
        <sz val="10"/>
        <rFont val="Arial"/>
        <family val="2"/>
      </rPr>
      <t xml:space="preserve"> Nombre</t>
    </r>
    <r>
      <rPr>
        <b/>
        <sz val="10"/>
        <rFont val="Arial"/>
        <family val="2"/>
      </rPr>
      <t xml:space="preserve">     RODOLFO HERNANDEZ SUAREZ</t>
    </r>
  </si>
  <si>
    <t xml:space="preserve">                     Alcalde de Bucaramanga</t>
  </si>
  <si>
    <t>C.C.             5.561.779 de Piedecuesta (Santander)</t>
  </si>
  <si>
    <t>Impuestos, Contribuciones y Tasas</t>
  </si>
  <si>
    <t>Retenciones y Anticipos de impuestos</t>
  </si>
  <si>
    <t>A 31 DE MAYO DE 2019 - 2018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</si>
</sst>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_-* #,##0.00\ _€_-;\-* #,##0.00\ _€_-;_-* &quot;-&quot;??\ _€_-;_-@_-"/>
    <numFmt numFmtId="174" formatCode="#,##0.0_);\(#,##0.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_-;\-* #,##0_-;_-* &quot;-&quot;??_-;_-@_-"/>
    <numFmt numFmtId="180" formatCode="_-* #,##0\ _€_-;\-* #,##0\ _€_-;_-* &quot;-&quot;??\ _€_-;_-@_-"/>
    <numFmt numFmtId="181" formatCode="#,##0.000_);\(#,##0.000\)"/>
    <numFmt numFmtId="182" formatCode="#,##0.0000_);\(#,##0.0000\)"/>
    <numFmt numFmtId="183" formatCode="#,##0.00000_);\(#,##0.00000\)"/>
    <numFmt numFmtId="184" formatCode="0.0%"/>
  </numFmts>
  <fonts count="55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49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0" fillId="0" borderId="0" xfId="0" applyFont="1" applyBorder="1" applyAlignment="1">
      <alignment/>
    </xf>
    <xf numFmtId="0" fontId="51" fillId="0" borderId="0" xfId="55" applyFont="1" applyFill="1" applyBorder="1" applyAlignment="1">
      <alignment horizontal="center"/>
      <protection/>
    </xf>
    <xf numFmtId="0" fontId="51" fillId="0" borderId="0" xfId="55" applyFont="1" applyBorder="1">
      <alignment/>
      <protection/>
    </xf>
    <xf numFmtId="172" fontId="51" fillId="0" borderId="0" xfId="55" applyNumberFormat="1" applyFont="1" applyFill="1" applyBorder="1" applyAlignment="1">
      <alignment horizontal="center" vertical="center"/>
      <protection/>
    </xf>
    <xf numFmtId="0" fontId="49" fillId="0" borderId="0" xfId="55" applyFont="1" applyFill="1" applyBorder="1">
      <alignment/>
      <protection/>
    </xf>
    <xf numFmtId="0" fontId="49" fillId="0" borderId="0" xfId="55" applyFont="1" applyFill="1" applyBorder="1" applyAlignment="1">
      <alignment horizontal="center"/>
      <protection/>
    </xf>
    <xf numFmtId="0" fontId="51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1" fillId="33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0" fontId="49" fillId="0" borderId="0" xfId="55" applyFont="1" applyBorder="1" applyAlignment="1">
      <alignment horizontal="right"/>
      <protection/>
    </xf>
    <xf numFmtId="37" fontId="49" fillId="0" borderId="0" xfId="56" applyNumberFormat="1" applyFont="1" applyFill="1" applyBorder="1">
      <alignment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49" fillId="0" borderId="0" xfId="51" applyNumberFormat="1" applyFont="1" applyFill="1" applyBorder="1" applyAlignment="1">
      <alignment/>
    </xf>
    <xf numFmtId="0" fontId="49" fillId="0" borderId="0" xfId="55" applyFont="1" applyFill="1" applyBorder="1" applyAlignment="1">
      <alignment wrapText="1"/>
      <protection/>
    </xf>
    <xf numFmtId="37" fontId="49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49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49" fillId="34" borderId="0" xfId="55" applyFont="1" applyFill="1" applyBorder="1">
      <alignment/>
      <protection/>
    </xf>
    <xf numFmtId="37" fontId="49" fillId="34" borderId="0" xfId="51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56" applyFont="1" applyFill="1" applyBorder="1">
      <alignment/>
      <protection/>
    </xf>
    <xf numFmtId="0" fontId="49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1" fillId="0" borderId="0" xfId="56" applyFont="1" applyBorder="1" applyAlignment="1">
      <alignment horizontal="right"/>
      <protection/>
    </xf>
    <xf numFmtId="0" fontId="49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49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37" fontId="49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2" fillId="0" borderId="0" xfId="0" applyNumberFormat="1" applyFont="1" applyAlignment="1">
      <alignment/>
    </xf>
    <xf numFmtId="37" fontId="51" fillId="34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10" fontId="50" fillId="0" borderId="0" xfId="0" applyNumberFormat="1" applyFont="1" applyBorder="1" applyAlignment="1">
      <alignment/>
    </xf>
    <xf numFmtId="10" fontId="49" fillId="0" borderId="0" xfId="55" applyNumberFormat="1" applyFont="1" applyFill="1" applyBorder="1">
      <alignment/>
      <protection/>
    </xf>
    <xf numFmtId="10" fontId="2" fillId="0" borderId="0" xfId="55" applyNumberFormat="1" applyFont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3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1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49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3" fillId="0" borderId="0" xfId="55" applyNumberFormat="1" applyFont="1" applyFill="1" applyAlignment="1">
      <alignment horizontal="center"/>
      <protection/>
    </xf>
    <xf numFmtId="10" fontId="50" fillId="0" borderId="0" xfId="0" applyNumberFormat="1" applyFont="1" applyFill="1" applyBorder="1" applyAlignment="1">
      <alignment/>
    </xf>
    <xf numFmtId="0" fontId="51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2" fillId="0" borderId="0" xfId="55" applyFont="1" applyFill="1" applyBorder="1" applyAlignment="1">
      <alignment/>
      <protection/>
    </xf>
    <xf numFmtId="0" fontId="49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49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49" fillId="34" borderId="0" xfId="55" applyFont="1" applyFill="1" applyBorder="1" applyAlignment="1">
      <alignment horizontal="right"/>
      <protection/>
    </xf>
    <xf numFmtId="3" fontId="49" fillId="34" borderId="0" xfId="55" applyNumberFormat="1" applyFont="1" applyFill="1" applyBorder="1">
      <alignment/>
      <protection/>
    </xf>
    <xf numFmtId="3" fontId="2" fillId="34" borderId="0" xfId="55" applyNumberFormat="1" applyFont="1" applyFill="1">
      <alignment/>
      <protection/>
    </xf>
    <xf numFmtId="10" fontId="50" fillId="34" borderId="0" xfId="0" applyNumberFormat="1" applyFont="1" applyFill="1" applyBorder="1" applyAlignment="1">
      <alignment/>
    </xf>
    <xf numFmtId="37" fontId="51" fillId="33" borderId="0" xfId="56" applyNumberFormat="1" applyFont="1" applyFill="1" applyBorder="1" applyAlignment="1">
      <alignment horizontal="center"/>
      <protection/>
    </xf>
    <xf numFmtId="9" fontId="51" fillId="33" borderId="0" xfId="59" applyFont="1" applyFill="1" applyBorder="1" applyAlignment="1">
      <alignment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0" fontId="2" fillId="34" borderId="0" xfId="55" applyNumberFormat="1" applyFont="1" applyFill="1">
      <alignment/>
      <protection/>
    </xf>
    <xf numFmtId="10" fontId="49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10" fontId="54" fillId="0" borderId="0" xfId="0" applyNumberFormat="1" applyFont="1" applyFill="1" applyBorder="1" applyAlignment="1">
      <alignment/>
    </xf>
    <xf numFmtId="3" fontId="2" fillId="0" borderId="0" xfId="55" applyNumberFormat="1" applyFont="1">
      <alignment/>
      <protection/>
    </xf>
    <xf numFmtId="0" fontId="49" fillId="0" borderId="0" xfId="0" applyFont="1" applyBorder="1" applyAlignment="1">
      <alignment/>
    </xf>
    <xf numFmtId="10" fontId="51" fillId="34" borderId="0" xfId="0" applyNumberFormat="1" applyFont="1" applyFill="1" applyBorder="1" applyAlignment="1">
      <alignment/>
    </xf>
    <xf numFmtId="10" fontId="49" fillId="0" borderId="0" xfId="0" applyNumberFormat="1" applyFont="1" applyFill="1" applyBorder="1" applyAlignment="1">
      <alignment/>
    </xf>
    <xf numFmtId="10" fontId="49" fillId="34" borderId="0" xfId="0" applyNumberFormat="1" applyFont="1" applyFill="1" applyBorder="1" applyAlignment="1">
      <alignment/>
    </xf>
    <xf numFmtId="184" fontId="49" fillId="34" borderId="0" xfId="0" applyNumberFormat="1" applyFont="1" applyFill="1" applyBorder="1" applyAlignment="1">
      <alignment/>
    </xf>
    <xf numFmtId="10" fontId="51" fillId="0" borderId="0" xfId="0" applyNumberFormat="1" applyFont="1" applyFill="1" applyBorder="1" applyAlignment="1">
      <alignment/>
    </xf>
    <xf numFmtId="0" fontId="49" fillId="36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6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34" borderId="0" xfId="0" applyFont="1" applyFill="1" applyBorder="1" applyAlignment="1">
      <alignment/>
    </xf>
    <xf numFmtId="37" fontId="51" fillId="34" borderId="0" xfId="51" applyNumberFormat="1" applyFont="1" applyFill="1" applyBorder="1" applyAlignment="1">
      <alignment/>
    </xf>
    <xf numFmtId="37" fontId="51" fillId="0" borderId="0" xfId="55" applyNumberFormat="1" applyFont="1" applyFill="1" applyBorder="1" applyAlignment="1">
      <alignment horizontal="center"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Border="1" applyAlignment="1">
      <alignment horizontal="center"/>
      <protection/>
    </xf>
    <xf numFmtId="0" fontId="51" fillId="0" borderId="0" xfId="55" applyFont="1" applyFill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67</xdr:row>
      <xdr:rowOff>57150</xdr:rowOff>
    </xdr:from>
    <xdr:to>
      <xdr:col>2</xdr:col>
      <xdr:colOff>2505075</xdr:colOff>
      <xdr:row>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8014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83"/>
  <sheetViews>
    <sheetView showGridLines="0" tabSelected="1" zoomScale="87" zoomScaleNormal="87" zoomScalePageLayoutView="125" workbookViewId="0" topLeftCell="A1">
      <selection activeCell="A88" sqref="A88"/>
    </sheetView>
  </sheetViews>
  <sheetFormatPr defaultColWidth="10.875" defaultRowHeight="15.75"/>
  <cols>
    <col min="1" max="1" width="1.75390625" style="4" customWidth="1"/>
    <col min="2" max="2" width="5.625" style="4" customWidth="1"/>
    <col min="3" max="3" width="36.625" style="4" customWidth="1"/>
    <col min="4" max="4" width="1.75390625" style="4" customWidth="1"/>
    <col min="5" max="5" width="7.375" style="64" customWidth="1"/>
    <col min="6" max="6" width="14.25390625" style="4" hidden="1" customWidth="1"/>
    <col min="7" max="7" width="14.875" style="4" bestFit="1" customWidth="1"/>
    <col min="8" max="8" width="0.6171875" style="4" customWidth="1"/>
    <col min="9" max="9" width="12.875" style="4" bestFit="1" customWidth="1"/>
    <col min="10" max="10" width="11.875" style="4" hidden="1" customWidth="1"/>
    <col min="11" max="11" width="8.375" style="4" hidden="1" customWidth="1"/>
    <col min="12" max="12" width="12.25390625" style="76" customWidth="1"/>
    <col min="13" max="13" width="9.75390625" style="76" customWidth="1"/>
    <col min="14" max="14" width="7.75390625" style="76" customWidth="1"/>
    <col min="15" max="15" width="6.875" style="73" bestFit="1" customWidth="1"/>
    <col min="16" max="16" width="36.875" style="73" customWidth="1"/>
    <col min="17" max="17" width="5.50390625" style="73" customWidth="1"/>
    <col min="18" max="18" width="1.00390625" style="73" customWidth="1"/>
    <col min="19" max="19" width="15.50390625" style="73" hidden="1" customWidth="1"/>
    <col min="20" max="20" width="12.875" style="73" bestFit="1" customWidth="1"/>
    <col min="21" max="21" width="1.625" style="73" customWidth="1"/>
    <col min="22" max="22" width="16.50390625" style="73" bestFit="1" customWidth="1"/>
    <col min="23" max="23" width="12.375" style="73" customWidth="1"/>
    <col min="24" max="24" width="9.875" style="76" customWidth="1"/>
    <col min="25" max="25" width="8.00390625" style="4" customWidth="1"/>
    <col min="26" max="26" width="14.00390625" style="4" hidden="1" customWidth="1"/>
    <col min="27" max="27" width="12.875" style="4" hidden="1" customWidth="1"/>
    <col min="28" max="28" width="12.50390625" style="4" hidden="1" customWidth="1"/>
    <col min="29" max="29" width="12.00390625" style="4" bestFit="1" customWidth="1"/>
    <col min="30" max="16384" width="10.875" style="4" customWidth="1"/>
  </cols>
  <sheetData>
    <row r="1" spans="2:25" ht="27" customHeight="1">
      <c r="B1" s="117" t="s">
        <v>131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6"/>
      <c r="X1" s="20"/>
      <c r="Y1" s="3"/>
    </row>
    <row r="2" spans="2:25" ht="12.75">
      <c r="B2" s="117" t="s">
        <v>108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6"/>
      <c r="X2" s="20"/>
      <c r="Y2" s="3"/>
    </row>
    <row r="3" spans="2:25" ht="16.5" customHeight="1">
      <c r="B3" s="118" t="s">
        <v>140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6"/>
      <c r="X3" s="20"/>
      <c r="Y3" s="3"/>
    </row>
    <row r="4" spans="2:25" ht="16.5" customHeight="1">
      <c r="B4" s="117" t="s">
        <v>117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6"/>
      <c r="X4" s="20"/>
      <c r="Y4" s="3"/>
    </row>
    <row r="5" spans="2:25" ht="12.7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6"/>
      <c r="U5" s="6"/>
      <c r="V5" s="20"/>
      <c r="W5" s="20"/>
      <c r="X5" s="20"/>
      <c r="Y5" s="3"/>
    </row>
    <row r="6" spans="2:25" ht="12.75">
      <c r="B6" s="1"/>
      <c r="C6" s="12"/>
      <c r="D6" s="3"/>
      <c r="E6" s="53"/>
      <c r="F6" s="3"/>
      <c r="G6" s="3"/>
      <c r="H6" s="3"/>
      <c r="I6" s="3"/>
      <c r="J6" s="3"/>
      <c r="K6" s="1"/>
      <c r="L6" s="58"/>
      <c r="M6" s="58"/>
      <c r="N6" s="58"/>
      <c r="O6" s="20"/>
      <c r="P6" s="20"/>
      <c r="Q6" s="20"/>
      <c r="R6" s="20"/>
      <c r="S6" s="20"/>
      <c r="T6" s="20"/>
      <c r="U6" s="20"/>
      <c r="V6" s="20"/>
      <c r="W6" s="20"/>
      <c r="X6" s="58"/>
      <c r="Y6" s="3"/>
    </row>
    <row r="7" spans="2:25" ht="9" customHeight="1">
      <c r="B7" s="1"/>
      <c r="C7" s="1"/>
      <c r="D7" s="1"/>
      <c r="E7" s="33"/>
      <c r="F7" s="1"/>
      <c r="G7" s="1"/>
      <c r="H7" s="1"/>
      <c r="I7" s="1"/>
      <c r="J7" s="1"/>
      <c r="K7" s="1"/>
      <c r="L7" s="58"/>
      <c r="M7" s="58"/>
      <c r="N7" s="58"/>
      <c r="O7" s="20"/>
      <c r="P7" s="20"/>
      <c r="Q7" s="20"/>
      <c r="R7" s="20"/>
      <c r="S7" s="20"/>
      <c r="T7" s="20"/>
      <c r="U7" s="20"/>
      <c r="V7" s="20"/>
      <c r="W7" s="20"/>
      <c r="X7" s="58"/>
      <c r="Y7" s="3"/>
    </row>
    <row r="8" spans="2:25" ht="12.75">
      <c r="B8" s="1"/>
      <c r="C8" s="1"/>
      <c r="D8" s="1"/>
      <c r="E8" s="33"/>
      <c r="F8" s="116" t="s">
        <v>102</v>
      </c>
      <c r="G8" s="116"/>
      <c r="H8" s="116"/>
      <c r="I8" s="116"/>
      <c r="J8" s="5"/>
      <c r="K8" s="1"/>
      <c r="L8" s="69" t="s">
        <v>122</v>
      </c>
      <c r="M8" s="70" t="s">
        <v>122</v>
      </c>
      <c r="N8" s="70" t="s">
        <v>134</v>
      </c>
      <c r="O8" s="20"/>
      <c r="P8" s="20"/>
      <c r="Q8" s="20"/>
      <c r="R8" s="20"/>
      <c r="S8" s="6" t="s">
        <v>103</v>
      </c>
      <c r="T8" s="6"/>
      <c r="U8" s="6"/>
      <c r="V8" s="6"/>
      <c r="W8" s="69" t="s">
        <v>122</v>
      </c>
      <c r="X8" s="70" t="s">
        <v>122</v>
      </c>
      <c r="Y8" s="70" t="s">
        <v>134</v>
      </c>
    </row>
    <row r="9" spans="2:25" ht="12.75">
      <c r="B9" s="1"/>
      <c r="C9" s="6" t="s">
        <v>0</v>
      </c>
      <c r="D9" s="7"/>
      <c r="E9" s="63"/>
      <c r="F9" s="8">
        <v>43496</v>
      </c>
      <c r="G9" s="8">
        <v>43616</v>
      </c>
      <c r="H9" s="8"/>
      <c r="I9" s="8">
        <v>43251</v>
      </c>
      <c r="J9" s="5"/>
      <c r="K9" s="1"/>
      <c r="L9" s="69" t="s">
        <v>124</v>
      </c>
      <c r="M9" s="70" t="s">
        <v>123</v>
      </c>
      <c r="N9" s="70" t="s">
        <v>123</v>
      </c>
      <c r="O9" s="9"/>
      <c r="P9" s="6" t="s">
        <v>1</v>
      </c>
      <c r="Q9" s="9"/>
      <c r="R9" s="10"/>
      <c r="S9" s="8">
        <v>43101</v>
      </c>
      <c r="T9" s="8">
        <v>43616</v>
      </c>
      <c r="U9" s="8"/>
      <c r="V9" s="8">
        <v>43251</v>
      </c>
      <c r="W9" s="60" t="s">
        <v>124</v>
      </c>
      <c r="X9" s="61" t="s">
        <v>123</v>
      </c>
      <c r="Y9" s="61" t="s">
        <v>123</v>
      </c>
    </row>
    <row r="10" spans="2:25" ht="12.75">
      <c r="B10" s="7" t="s">
        <v>2</v>
      </c>
      <c r="C10" s="9"/>
      <c r="D10" s="9"/>
      <c r="E10" s="33"/>
      <c r="F10" s="9"/>
      <c r="G10" s="9"/>
      <c r="H10" s="9"/>
      <c r="I10" s="9"/>
      <c r="J10" s="5"/>
      <c r="K10" s="1"/>
      <c r="L10" s="98"/>
      <c r="M10" s="98"/>
      <c r="N10" s="98"/>
      <c r="O10" s="6" t="s">
        <v>2</v>
      </c>
      <c r="P10" s="9"/>
      <c r="Q10" s="9"/>
      <c r="R10" s="9"/>
      <c r="S10" s="9"/>
      <c r="T10" s="9"/>
      <c r="U10" s="9"/>
      <c r="V10" s="9"/>
      <c r="W10" s="33"/>
      <c r="X10" s="98"/>
      <c r="Y10" s="53"/>
    </row>
    <row r="11" spans="2:34" ht="12.75">
      <c r="B11" s="1"/>
      <c r="C11" s="11" t="s">
        <v>3</v>
      </c>
      <c r="D11" s="9"/>
      <c r="E11" s="93" t="s">
        <v>132</v>
      </c>
      <c r="F11" s="14">
        <f>+F13+F19+F26+F29</f>
        <v>410008922.0922025</v>
      </c>
      <c r="G11" s="14">
        <v>644387254.39679</v>
      </c>
      <c r="H11" s="9"/>
      <c r="I11" s="14">
        <v>576259637.2774901</v>
      </c>
      <c r="J11" s="103"/>
      <c r="K11" s="103"/>
      <c r="L11" s="96">
        <v>68127617.11929989</v>
      </c>
      <c r="M11" s="104">
        <v>0.11822382258310753</v>
      </c>
      <c r="N11" s="104">
        <v>0.15879602803425372</v>
      </c>
      <c r="O11" s="9"/>
      <c r="P11" s="11" t="s">
        <v>4</v>
      </c>
      <c r="Q11" s="93" t="s">
        <v>132</v>
      </c>
      <c r="R11" s="9"/>
      <c r="S11" s="19">
        <f>+S14+S27+S31+S34</f>
        <v>314167103.26854956</v>
      </c>
      <c r="T11" s="14">
        <v>190167868.92292</v>
      </c>
      <c r="U11" s="19"/>
      <c r="V11" s="14">
        <v>142373155.45624</v>
      </c>
      <c r="W11" s="96">
        <v>47794713.46667999</v>
      </c>
      <c r="X11" s="104">
        <v>0.33570031733524536</v>
      </c>
      <c r="Y11" s="104">
        <v>0.16649907357628885</v>
      </c>
      <c r="AF11" s="3"/>
      <c r="AH11" s="57"/>
    </row>
    <row r="12" spans="2:34" ht="12.75">
      <c r="B12" s="1"/>
      <c r="C12" s="9"/>
      <c r="D12" s="9"/>
      <c r="E12" s="33"/>
      <c r="F12" s="9"/>
      <c r="G12" s="9"/>
      <c r="H12" s="9"/>
      <c r="I12" s="9"/>
      <c r="J12" s="103"/>
      <c r="K12" s="103"/>
      <c r="L12" s="96"/>
      <c r="M12" s="106"/>
      <c r="N12" s="106"/>
      <c r="O12" s="9"/>
      <c r="P12" s="9"/>
      <c r="Q12" s="9"/>
      <c r="R12" s="9"/>
      <c r="S12" s="9"/>
      <c r="T12" s="9"/>
      <c r="U12" s="9"/>
      <c r="V12" s="9"/>
      <c r="W12" s="97"/>
      <c r="X12" s="106"/>
      <c r="Y12" s="106"/>
      <c r="AF12" s="3"/>
      <c r="AH12" s="57"/>
    </row>
    <row r="13" spans="2:25" ht="12.75">
      <c r="B13" s="15">
        <v>11</v>
      </c>
      <c r="C13" s="11" t="s">
        <v>5</v>
      </c>
      <c r="D13" s="10"/>
      <c r="E13" s="63">
        <v>1</v>
      </c>
      <c r="F13" s="16">
        <f>SUM(F15:F17)</f>
        <v>211601225.05416</v>
      </c>
      <c r="G13" s="16">
        <v>350653966.45336</v>
      </c>
      <c r="H13" s="16"/>
      <c r="I13" s="16">
        <v>323883485.91467005</v>
      </c>
      <c r="J13" s="103"/>
      <c r="K13" s="103"/>
      <c r="L13" s="96">
        <v>26770480.53868997</v>
      </c>
      <c r="M13" s="104">
        <v>0.08265466349137322</v>
      </c>
      <c r="N13" s="104">
        <v>0.08641148115099559</v>
      </c>
      <c r="O13" s="20"/>
      <c r="P13" s="20"/>
      <c r="Q13" s="20"/>
      <c r="R13" s="20"/>
      <c r="S13" s="20"/>
      <c r="T13" s="20"/>
      <c r="U13" s="20"/>
      <c r="V13" s="20"/>
      <c r="W13" s="91"/>
      <c r="X13" s="106"/>
      <c r="Y13" s="106"/>
    </row>
    <row r="14" spans="2:25" ht="12.75">
      <c r="B14" s="17">
        <v>1105</v>
      </c>
      <c r="C14" s="9" t="s">
        <v>114</v>
      </c>
      <c r="D14" s="10"/>
      <c r="E14" s="33"/>
      <c r="F14" s="18"/>
      <c r="G14" s="18">
        <v>15967.05</v>
      </c>
      <c r="H14" s="18"/>
      <c r="I14" s="18">
        <v>16396.6</v>
      </c>
      <c r="J14" s="103"/>
      <c r="K14" s="103"/>
      <c r="L14" s="51">
        <v>-429.5499999999993</v>
      </c>
      <c r="M14" s="106">
        <v>-0.026197504360660095</v>
      </c>
      <c r="N14" s="106">
        <v>3.934752126340258E-06</v>
      </c>
      <c r="O14" s="72">
        <v>24</v>
      </c>
      <c r="P14" s="11" t="s">
        <v>13</v>
      </c>
      <c r="Q14" s="63">
        <v>7</v>
      </c>
      <c r="R14" s="9"/>
      <c r="S14" s="19">
        <f>SUM(S15:S25)</f>
        <v>111176981.99473959</v>
      </c>
      <c r="T14" s="19">
        <v>38193802.91285</v>
      </c>
      <c r="U14" s="19"/>
      <c r="V14" s="19">
        <v>31701696.649290003</v>
      </c>
      <c r="W14" s="114">
        <v>6492106.263559997</v>
      </c>
      <c r="X14" s="104">
        <v>0.20478734420371775</v>
      </c>
      <c r="Y14" s="104">
        <v>0.03344010130293068</v>
      </c>
    </row>
    <row r="15" spans="2:25" ht="12.75">
      <c r="B15" s="17">
        <v>1110</v>
      </c>
      <c r="C15" s="9" t="s">
        <v>6</v>
      </c>
      <c r="D15" s="10"/>
      <c r="E15" s="33"/>
      <c r="F15" s="18">
        <v>21385305.60895</v>
      </c>
      <c r="G15" s="18">
        <v>295162906.42636</v>
      </c>
      <c r="H15" s="18"/>
      <c r="I15" s="18">
        <v>85447298.41817</v>
      </c>
      <c r="J15" s="103"/>
      <c r="K15" s="103"/>
      <c r="L15" s="91">
        <v>209715608.00819</v>
      </c>
      <c r="M15" s="106">
        <v>2.4543269581428317</v>
      </c>
      <c r="N15" s="106">
        <v>0.07273684704926026</v>
      </c>
      <c r="O15" s="20">
        <v>2401</v>
      </c>
      <c r="P15" s="20" t="s">
        <v>14</v>
      </c>
      <c r="Q15" s="9"/>
      <c r="R15" s="9"/>
      <c r="S15" s="21">
        <v>22695929.14134</v>
      </c>
      <c r="T15" s="21">
        <v>2971173.04329</v>
      </c>
      <c r="U15" s="21"/>
      <c r="V15" s="21">
        <v>4956172.22813</v>
      </c>
      <c r="W15" s="34">
        <v>-1984999.1848399998</v>
      </c>
      <c r="X15" s="106">
        <v>-0.40051053382964347</v>
      </c>
      <c r="Y15" s="106">
        <v>0.0026013729971551694</v>
      </c>
    </row>
    <row r="16" spans="2:25" ht="12.75">
      <c r="B16" s="17">
        <v>1132</v>
      </c>
      <c r="C16" s="20" t="s">
        <v>107</v>
      </c>
      <c r="D16" s="10"/>
      <c r="E16" s="33"/>
      <c r="F16" s="18">
        <v>189938734.81521</v>
      </c>
      <c r="G16" s="18">
        <v>0</v>
      </c>
      <c r="H16" s="18"/>
      <c r="I16" s="18">
        <v>238135578.5325</v>
      </c>
      <c r="J16" s="103"/>
      <c r="K16" s="103"/>
      <c r="L16" s="51">
        <v>-238135578.5325</v>
      </c>
      <c r="M16" s="106">
        <v>-1</v>
      </c>
      <c r="N16" s="106">
        <v>0</v>
      </c>
      <c r="O16" s="20">
        <v>2402</v>
      </c>
      <c r="P16" s="20" t="s">
        <v>125</v>
      </c>
      <c r="Q16" s="9"/>
      <c r="R16" s="9"/>
      <c r="S16" s="21">
        <v>22695929.14134</v>
      </c>
      <c r="T16" s="21">
        <v>0</v>
      </c>
      <c r="U16" s="21"/>
      <c r="V16" s="21">
        <v>0</v>
      </c>
      <c r="W16" s="91">
        <v>0</v>
      </c>
      <c r="X16" s="106">
        <v>0</v>
      </c>
      <c r="Y16" s="106">
        <v>0</v>
      </c>
    </row>
    <row r="17" spans="2:25" ht="12.75">
      <c r="B17" s="17">
        <v>1133</v>
      </c>
      <c r="C17" s="9" t="s">
        <v>7</v>
      </c>
      <c r="D17" s="10"/>
      <c r="E17" s="33"/>
      <c r="F17" s="21">
        <v>277184.63</v>
      </c>
      <c r="G17" s="18">
        <v>55475092.977</v>
      </c>
      <c r="H17" s="21"/>
      <c r="I17" s="18">
        <v>284212.364</v>
      </c>
      <c r="J17" s="103"/>
      <c r="K17" s="103"/>
      <c r="L17" s="91">
        <v>55190880.613</v>
      </c>
      <c r="M17" s="106">
        <v>194.18887987927224</v>
      </c>
      <c r="N17" s="106">
        <v>0.013670699349608994</v>
      </c>
      <c r="O17" s="20">
        <v>2403</v>
      </c>
      <c r="P17" s="20" t="s">
        <v>15</v>
      </c>
      <c r="Q17" s="9"/>
      <c r="R17" s="9"/>
      <c r="S17" s="21">
        <v>6842436.628</v>
      </c>
      <c r="T17" s="21">
        <v>157010.579</v>
      </c>
      <c r="U17" s="21"/>
      <c r="V17" s="21">
        <v>3871002.163</v>
      </c>
      <c r="W17" s="34">
        <v>-3713991.5840000003</v>
      </c>
      <c r="X17" s="106">
        <v>-0.9594392944285214</v>
      </c>
      <c r="Y17" s="106">
        <v>0.00013746862755123368</v>
      </c>
    </row>
    <row r="18" spans="2:29" ht="12.75">
      <c r="B18" s="17"/>
      <c r="C18" s="9"/>
      <c r="D18" s="10"/>
      <c r="E18" s="33"/>
      <c r="F18" s="21"/>
      <c r="G18" s="21"/>
      <c r="H18" s="21"/>
      <c r="I18" s="21"/>
      <c r="J18" s="103"/>
      <c r="K18" s="103"/>
      <c r="L18" s="96"/>
      <c r="M18" s="106"/>
      <c r="N18" s="106"/>
      <c r="O18" s="20">
        <v>2407</v>
      </c>
      <c r="P18" s="20" t="s">
        <v>17</v>
      </c>
      <c r="Q18" s="9"/>
      <c r="R18" s="9"/>
      <c r="S18" s="21">
        <v>5978619.99514</v>
      </c>
      <c r="T18" s="21">
        <v>18636804.01434</v>
      </c>
      <c r="U18" s="21"/>
      <c r="V18" s="21">
        <v>2763446.56915</v>
      </c>
      <c r="W18" s="34">
        <v>15873357.445189998</v>
      </c>
      <c r="X18" s="106">
        <v>5.744043551409223</v>
      </c>
      <c r="Y18" s="106">
        <v>0.016317218152495584</v>
      </c>
      <c r="Z18" s="62"/>
      <c r="AC18" s="102"/>
    </row>
    <row r="19" spans="2:25" ht="12.75">
      <c r="B19" s="7">
        <v>13</v>
      </c>
      <c r="C19" s="11" t="s">
        <v>16</v>
      </c>
      <c r="D19" s="10"/>
      <c r="E19" s="63">
        <v>2</v>
      </c>
      <c r="F19" s="16">
        <f>SUM(F20:F24)</f>
        <v>198375221.84904248</v>
      </c>
      <c r="G19" s="16">
        <v>293733287.94342995</v>
      </c>
      <c r="H19" s="16"/>
      <c r="I19" s="16">
        <v>251875141.76799</v>
      </c>
      <c r="J19" s="103"/>
      <c r="K19" s="103"/>
      <c r="L19" s="55">
        <v>41858146.175439954</v>
      </c>
      <c r="M19" s="104">
        <v>0.16618609475164797</v>
      </c>
      <c r="N19" s="104">
        <v>0.07238454688325811</v>
      </c>
      <c r="O19" s="20">
        <v>2424</v>
      </c>
      <c r="P19" s="20" t="s">
        <v>18</v>
      </c>
      <c r="Q19" s="9"/>
      <c r="R19" s="9"/>
      <c r="S19" s="21">
        <v>4294308.05093</v>
      </c>
      <c r="T19" s="21">
        <v>2934464.12447</v>
      </c>
      <c r="U19" s="21"/>
      <c r="V19" s="21">
        <v>6083519.21793</v>
      </c>
      <c r="W19" s="21">
        <v>-3149055.09346</v>
      </c>
      <c r="X19" s="106">
        <v>-0.5176370749645645</v>
      </c>
      <c r="Y19" s="106">
        <v>0.002569232967348165</v>
      </c>
    </row>
    <row r="20" spans="2:25" ht="12.75">
      <c r="B20" s="1">
        <v>1305</v>
      </c>
      <c r="C20" s="20" t="s">
        <v>104</v>
      </c>
      <c r="D20" s="10"/>
      <c r="E20" s="33"/>
      <c r="F20" s="23">
        <v>97051922.51614</v>
      </c>
      <c r="G20" s="18">
        <v>150743181.07183</v>
      </c>
      <c r="H20" s="23"/>
      <c r="I20" s="18">
        <v>143612970.219</v>
      </c>
      <c r="J20" s="103"/>
      <c r="K20" s="103"/>
      <c r="L20" s="51">
        <v>7130210.852829993</v>
      </c>
      <c r="M20" s="106">
        <v>0.04964879454799177</v>
      </c>
      <c r="N20" s="106">
        <v>0.03714756653568929</v>
      </c>
      <c r="O20" s="20">
        <v>2430</v>
      </c>
      <c r="P20" s="20" t="s">
        <v>19</v>
      </c>
      <c r="Q20" s="9"/>
      <c r="R20" s="9"/>
      <c r="S20" s="21">
        <v>150484.082</v>
      </c>
      <c r="T20" s="21">
        <v>1192.545</v>
      </c>
      <c r="U20" s="21"/>
      <c r="V20" s="21">
        <v>0</v>
      </c>
      <c r="W20" s="21">
        <v>1192.545</v>
      </c>
      <c r="X20" s="106">
        <v>1</v>
      </c>
      <c r="Y20" s="106">
        <v>1.0441176988659215E-06</v>
      </c>
    </row>
    <row r="21" spans="2:25" ht="12.75">
      <c r="B21" s="1">
        <v>1311</v>
      </c>
      <c r="C21" s="20" t="s">
        <v>105</v>
      </c>
      <c r="D21" s="10"/>
      <c r="E21" s="33"/>
      <c r="F21" s="23">
        <v>97892473.95643</v>
      </c>
      <c r="G21" s="18">
        <v>122023972.93558</v>
      </c>
      <c r="H21" s="23"/>
      <c r="I21" s="18">
        <v>111163767.93931</v>
      </c>
      <c r="J21" s="103"/>
      <c r="K21" s="103"/>
      <c r="L21" s="51">
        <v>10860204.996270001</v>
      </c>
      <c r="M21" s="106">
        <v>0.09769554592823035</v>
      </c>
      <c r="N21" s="106">
        <v>0.0300703064731907</v>
      </c>
      <c r="O21" s="20">
        <v>2436</v>
      </c>
      <c r="P21" s="20" t="s">
        <v>20</v>
      </c>
      <c r="Q21" s="9"/>
      <c r="R21" s="9"/>
      <c r="S21" s="21">
        <v>1377182.267</v>
      </c>
      <c r="T21" s="21">
        <v>513040</v>
      </c>
      <c r="U21" s="21"/>
      <c r="V21" s="21">
        <v>274197.562</v>
      </c>
      <c r="W21" s="21">
        <v>238842.43800000002</v>
      </c>
      <c r="X21" s="106">
        <v>0.8710596704721979</v>
      </c>
      <c r="Y21" s="106">
        <v>0.0004491856862643945</v>
      </c>
    </row>
    <row r="22" spans="2:25" ht="12.75">
      <c r="B22" s="1">
        <v>1337</v>
      </c>
      <c r="C22" s="9" t="s">
        <v>22</v>
      </c>
      <c r="D22" s="10"/>
      <c r="E22" s="33"/>
      <c r="F22" s="23">
        <v>25088126.08109</v>
      </c>
      <c r="G22" s="18">
        <v>38874236.27632</v>
      </c>
      <c r="H22" s="23"/>
      <c r="I22" s="18">
        <v>17165143.43827</v>
      </c>
      <c r="J22" s="103"/>
      <c r="K22" s="103"/>
      <c r="L22" s="91">
        <v>21709092.838050004</v>
      </c>
      <c r="M22" s="106">
        <v>1.264719570571673</v>
      </c>
      <c r="N22" s="106">
        <v>0.0095797585557823</v>
      </c>
      <c r="O22" s="20">
        <v>2440</v>
      </c>
      <c r="P22" s="20" t="s">
        <v>138</v>
      </c>
      <c r="Q22" s="20"/>
      <c r="R22" s="20"/>
      <c r="S22" s="20">
        <v>86</v>
      </c>
      <c r="T22" s="21">
        <v>0</v>
      </c>
      <c r="U22" s="21"/>
      <c r="V22" s="21">
        <v>0</v>
      </c>
      <c r="W22" s="91">
        <v>0</v>
      </c>
      <c r="X22" s="106">
        <v>0</v>
      </c>
      <c r="Y22" s="106">
        <v>0</v>
      </c>
    </row>
    <row r="23" spans="2:25" ht="12.75">
      <c r="B23" s="1">
        <v>1384</v>
      </c>
      <c r="C23" s="9" t="s">
        <v>24</v>
      </c>
      <c r="D23" s="10"/>
      <c r="E23" s="33"/>
      <c r="F23" s="23">
        <v>32939365.031</v>
      </c>
      <c r="G23" s="18">
        <v>44999388.26828</v>
      </c>
      <c r="H23" s="23"/>
      <c r="I23" s="18">
        <v>34529925.90702</v>
      </c>
      <c r="J23" s="103"/>
      <c r="K23" s="103"/>
      <c r="L23" s="91">
        <v>10469462.361259997</v>
      </c>
      <c r="M23" s="106">
        <v>0.30319967640392576</v>
      </c>
      <c r="N23" s="106">
        <v>0.011089176690285658</v>
      </c>
      <c r="O23" s="20">
        <v>2460</v>
      </c>
      <c r="P23" s="20" t="s">
        <v>21</v>
      </c>
      <c r="Q23" s="20"/>
      <c r="R23" s="20"/>
      <c r="S23" s="43">
        <v>987372.877</v>
      </c>
      <c r="T23" s="21">
        <v>956318.934</v>
      </c>
      <c r="U23" s="21"/>
      <c r="V23" s="21">
        <v>1022550.92105</v>
      </c>
      <c r="W23" s="21">
        <v>-66231.98705</v>
      </c>
      <c r="X23" s="106">
        <v>-0.06477133381483838</v>
      </c>
      <c r="Y23" s="106">
        <v>0.000837292953096102</v>
      </c>
    </row>
    <row r="24" spans="2:25" ht="12.75">
      <c r="B24" s="1">
        <v>1386</v>
      </c>
      <c r="C24" s="9" t="s">
        <v>26</v>
      </c>
      <c r="D24" s="10"/>
      <c r="E24" s="33"/>
      <c r="F24" s="23">
        <v>-54596665.7356175</v>
      </c>
      <c r="G24" s="18">
        <v>-62907490.60858</v>
      </c>
      <c r="H24" s="23"/>
      <c r="I24" s="18">
        <v>-54596665.73561</v>
      </c>
      <c r="J24" s="103"/>
      <c r="K24" s="103"/>
      <c r="L24" s="51">
        <v>-8310824.87297</v>
      </c>
      <c r="M24" s="106">
        <v>0.15222220553203797</v>
      </c>
      <c r="N24" s="106">
        <v>-0.015502261371689825</v>
      </c>
      <c r="O24" s="20">
        <v>2480</v>
      </c>
      <c r="P24" s="20" t="s">
        <v>23</v>
      </c>
      <c r="Q24" s="20"/>
      <c r="R24" s="20"/>
      <c r="S24" s="43">
        <v>11184757.244</v>
      </c>
      <c r="T24" s="21">
        <v>13.779</v>
      </c>
      <c r="U24" s="21"/>
      <c r="V24" s="21">
        <v>75913.853</v>
      </c>
      <c r="W24" s="21">
        <v>-75900.07400000001</v>
      </c>
      <c r="X24" s="106">
        <v>-0.9998184916262912</v>
      </c>
      <c r="Y24" s="106">
        <v>1.2064029258999477E-08</v>
      </c>
    </row>
    <row r="25" spans="7:25" ht="12.75">
      <c r="G25" s="73"/>
      <c r="I25" s="73"/>
      <c r="J25" s="103"/>
      <c r="K25" s="103"/>
      <c r="L25" s="96"/>
      <c r="M25" s="106"/>
      <c r="N25" s="106"/>
      <c r="O25" s="20">
        <v>2490</v>
      </c>
      <c r="P25" s="20" t="s">
        <v>25</v>
      </c>
      <c r="Q25" s="20"/>
      <c r="R25" s="20"/>
      <c r="S25" s="43">
        <v>34969876.5679896</v>
      </c>
      <c r="T25" s="21">
        <v>12023785.89375</v>
      </c>
      <c r="U25" s="21"/>
      <c r="V25" s="21">
        <v>12654894.13503</v>
      </c>
      <c r="W25" s="21">
        <v>-631108.2412799988</v>
      </c>
      <c r="X25" s="106">
        <v>-0.04987068517096707</v>
      </c>
      <c r="Y25" s="106">
        <v>0.010527273737291907</v>
      </c>
    </row>
    <row r="26" spans="2:25" ht="12.75">
      <c r="B26" s="15">
        <v>14</v>
      </c>
      <c r="C26" s="11" t="s">
        <v>27</v>
      </c>
      <c r="D26" s="10"/>
      <c r="E26" s="33"/>
      <c r="F26" s="16">
        <f>+F27</f>
        <v>32475.189</v>
      </c>
      <c r="G26" s="16">
        <v>0</v>
      </c>
      <c r="H26" s="16"/>
      <c r="I26" s="16">
        <v>32475.189</v>
      </c>
      <c r="J26" s="103"/>
      <c r="K26" s="103"/>
      <c r="L26" s="55">
        <v>-32475.189</v>
      </c>
      <c r="M26" s="104">
        <v>-1</v>
      </c>
      <c r="N26" s="104">
        <v>0</v>
      </c>
      <c r="O26" s="20"/>
      <c r="P26" s="20"/>
      <c r="Q26" s="20"/>
      <c r="R26" s="20"/>
      <c r="S26" s="20"/>
      <c r="T26" s="20"/>
      <c r="U26" s="20"/>
      <c r="V26" s="20"/>
      <c r="W26" s="91"/>
      <c r="X26" s="106"/>
      <c r="Y26" s="106"/>
    </row>
    <row r="27" spans="2:30" ht="12.75">
      <c r="B27" s="24">
        <v>1415</v>
      </c>
      <c r="C27" s="20" t="s">
        <v>28</v>
      </c>
      <c r="D27" s="25"/>
      <c r="E27" s="53"/>
      <c r="F27" s="26">
        <v>32475.189</v>
      </c>
      <c r="G27" s="27">
        <v>0</v>
      </c>
      <c r="H27" s="26"/>
      <c r="I27" s="27">
        <v>32475.189</v>
      </c>
      <c r="J27" s="103"/>
      <c r="K27" s="103"/>
      <c r="L27" s="51">
        <v>-32475.189</v>
      </c>
      <c r="M27" s="106">
        <v>-1</v>
      </c>
      <c r="N27" s="106">
        <v>0</v>
      </c>
      <c r="O27" s="72">
        <v>25</v>
      </c>
      <c r="P27" s="11" t="s">
        <v>30</v>
      </c>
      <c r="Q27" s="63">
        <v>8</v>
      </c>
      <c r="R27" s="9"/>
      <c r="S27" s="19">
        <f>+S28</f>
        <v>7493207.53</v>
      </c>
      <c r="T27" s="19">
        <v>16849332.67633</v>
      </c>
      <c r="U27" s="19"/>
      <c r="V27" s="19">
        <v>26977408.169</v>
      </c>
      <c r="W27" s="114">
        <v>-10128075.49267</v>
      </c>
      <c r="X27" s="104">
        <v>-0.3754280407229138</v>
      </c>
      <c r="Y27" s="104">
        <v>0.014752220219309171</v>
      </c>
      <c r="AC27" s="62"/>
      <c r="AD27" s="59"/>
    </row>
    <row r="28" spans="2:25" ht="12.75">
      <c r="B28" s="17"/>
      <c r="C28" s="9"/>
      <c r="D28" s="10"/>
      <c r="E28" s="33"/>
      <c r="F28" s="21"/>
      <c r="G28" s="21"/>
      <c r="H28" s="21"/>
      <c r="I28" s="21"/>
      <c r="J28" s="103"/>
      <c r="K28" s="103"/>
      <c r="L28" s="96"/>
      <c r="M28" s="106"/>
      <c r="N28" s="106"/>
      <c r="O28" s="20">
        <v>2511</v>
      </c>
      <c r="P28" s="20" t="s">
        <v>31</v>
      </c>
      <c r="Q28" s="20"/>
      <c r="R28" s="9"/>
      <c r="S28" s="21">
        <v>7493207.53</v>
      </c>
      <c r="T28" s="21">
        <v>16849332.67633</v>
      </c>
      <c r="U28" s="21"/>
      <c r="V28" s="21">
        <v>26977408.169</v>
      </c>
      <c r="W28" s="34">
        <v>-10128075.49267</v>
      </c>
      <c r="X28" s="106">
        <v>-0.3754280407229138</v>
      </c>
      <c r="Y28" s="106">
        <v>0.014752220219309171</v>
      </c>
    </row>
    <row r="29" spans="2:25" ht="14.25" customHeight="1">
      <c r="B29" s="15">
        <v>15</v>
      </c>
      <c r="C29" s="11" t="s">
        <v>110</v>
      </c>
      <c r="D29" s="10"/>
      <c r="E29" s="56"/>
      <c r="F29" s="16"/>
      <c r="G29" s="16">
        <v>0</v>
      </c>
      <c r="H29" s="16"/>
      <c r="I29" s="16">
        <v>468534.40583</v>
      </c>
      <c r="J29" s="103"/>
      <c r="K29" s="103"/>
      <c r="L29" s="55">
        <v>-468534.40583</v>
      </c>
      <c r="M29" s="104">
        <v>-1</v>
      </c>
      <c r="N29" s="104">
        <v>0</v>
      </c>
      <c r="O29" s="20"/>
      <c r="P29" s="20"/>
      <c r="Q29" s="20"/>
      <c r="R29" s="20"/>
      <c r="S29" s="20"/>
      <c r="T29" s="20"/>
      <c r="U29" s="20"/>
      <c r="V29" s="20"/>
      <c r="W29" s="91"/>
      <c r="X29" s="106"/>
      <c r="Y29" s="106"/>
    </row>
    <row r="30" spans="2:25" ht="12.75">
      <c r="B30" s="17">
        <v>1514</v>
      </c>
      <c r="C30" s="9" t="s">
        <v>111</v>
      </c>
      <c r="D30" s="10"/>
      <c r="E30" s="33"/>
      <c r="F30" s="21"/>
      <c r="G30" s="18">
        <v>0</v>
      </c>
      <c r="H30" s="21"/>
      <c r="I30" s="18">
        <v>468534.40583</v>
      </c>
      <c r="J30" s="103"/>
      <c r="K30" s="103"/>
      <c r="L30" s="51">
        <v>-468534.40583</v>
      </c>
      <c r="M30" s="106">
        <v>-1</v>
      </c>
      <c r="N30" s="106">
        <v>0</v>
      </c>
      <c r="O30" s="20"/>
      <c r="P30" s="20"/>
      <c r="Q30" s="20"/>
      <c r="R30" s="20"/>
      <c r="S30" s="20"/>
      <c r="T30" s="20"/>
      <c r="U30" s="20"/>
      <c r="V30" s="20"/>
      <c r="W30" s="91"/>
      <c r="X30" s="106"/>
      <c r="Y30" s="106"/>
    </row>
    <row r="31" spans="10:25" ht="12.75">
      <c r="J31" s="103"/>
      <c r="K31" s="103"/>
      <c r="L31" s="97"/>
      <c r="M31" s="106"/>
      <c r="N31" s="106"/>
      <c r="O31" s="72">
        <v>27</v>
      </c>
      <c r="P31" s="11" t="s">
        <v>39</v>
      </c>
      <c r="Q31" s="63"/>
      <c r="R31" s="9"/>
      <c r="S31" s="19">
        <f>SUM(S32:S32)</f>
        <v>122050.74</v>
      </c>
      <c r="T31" s="19">
        <v>122050.74</v>
      </c>
      <c r="U31" s="19"/>
      <c r="V31" s="19">
        <v>879145.235</v>
      </c>
      <c r="W31" s="114">
        <v>-757094.495</v>
      </c>
      <c r="X31" s="104">
        <v>-0.8611711294778274</v>
      </c>
      <c r="Y31" s="104">
        <v>0.00010685998246915871</v>
      </c>
    </row>
    <row r="32" spans="8:25" ht="12.75">
      <c r="H32" s="21"/>
      <c r="J32" s="103"/>
      <c r="K32" s="103"/>
      <c r="L32" s="97"/>
      <c r="M32" s="106"/>
      <c r="N32" s="106"/>
      <c r="O32" s="20">
        <v>2790</v>
      </c>
      <c r="P32" s="20" t="s">
        <v>41</v>
      </c>
      <c r="Q32" s="9"/>
      <c r="R32" s="9"/>
      <c r="S32" s="21">
        <v>122050.74</v>
      </c>
      <c r="T32" s="21">
        <v>122050.74</v>
      </c>
      <c r="U32" s="21"/>
      <c r="V32" s="21">
        <v>879145.235</v>
      </c>
      <c r="W32" s="34">
        <v>-757094.495</v>
      </c>
      <c r="X32" s="106">
        <v>-0.8611711294778274</v>
      </c>
      <c r="Y32" s="106">
        <v>0.00010685998246915871</v>
      </c>
    </row>
    <row r="33" spans="2:25" ht="12.75">
      <c r="B33" s="3"/>
      <c r="C33" s="11" t="s">
        <v>42</v>
      </c>
      <c r="D33" s="10"/>
      <c r="E33" s="33"/>
      <c r="F33" s="14">
        <f>+F35+F40+F78+F85</f>
        <v>3323224085.560402</v>
      </c>
      <c r="G33" s="14">
        <v>3413568491.56047</v>
      </c>
      <c r="I33" s="14">
        <v>3265613333.3094263</v>
      </c>
      <c r="J33" s="103"/>
      <c r="K33" s="103"/>
      <c r="L33" s="96">
        <v>147955158.2510438</v>
      </c>
      <c r="M33" s="104">
        <v>0.04530700458069958</v>
      </c>
      <c r="N33" s="104">
        <v>0.8412039719657463</v>
      </c>
      <c r="W33" s="91"/>
      <c r="X33" s="106"/>
      <c r="Y33" s="106"/>
    </row>
    <row r="34" spans="2:25" ht="12.75">
      <c r="B34" s="1"/>
      <c r="H34" s="16"/>
      <c r="J34" s="103"/>
      <c r="K34" s="103"/>
      <c r="L34" s="96"/>
      <c r="M34" s="106"/>
      <c r="N34" s="106"/>
      <c r="O34" s="72">
        <v>29</v>
      </c>
      <c r="P34" s="11" t="s">
        <v>43</v>
      </c>
      <c r="Q34" s="63">
        <v>10</v>
      </c>
      <c r="R34" s="9"/>
      <c r="S34" s="19">
        <f>SUM(S35:S39)</f>
        <v>195374863.00381</v>
      </c>
      <c r="T34" s="19">
        <v>135002682.59374</v>
      </c>
      <c r="U34" s="19"/>
      <c r="V34" s="19">
        <v>82814905.40295</v>
      </c>
      <c r="W34" s="96">
        <v>52187777.19078998</v>
      </c>
      <c r="X34" s="104">
        <v>0.6301737221924179</v>
      </c>
      <c r="Y34" s="104">
        <v>0.11819989207157984</v>
      </c>
    </row>
    <row r="35" spans="2:25" ht="12.75">
      <c r="B35" s="15">
        <v>12</v>
      </c>
      <c r="C35" s="11" t="s">
        <v>8</v>
      </c>
      <c r="D35" s="10"/>
      <c r="E35" s="63">
        <v>3</v>
      </c>
      <c r="F35" s="16">
        <f>SUM(F36:F38)</f>
        <v>459841111.2235</v>
      </c>
      <c r="G35" s="16">
        <v>498024417.49535996</v>
      </c>
      <c r="H35" s="26"/>
      <c r="I35" s="16">
        <v>465385067.92161</v>
      </c>
      <c r="J35" s="103"/>
      <c r="K35" s="103"/>
      <c r="L35" s="96">
        <v>32639349.57374996</v>
      </c>
      <c r="M35" s="104">
        <v>0.07013407138204049</v>
      </c>
      <c r="N35" s="104">
        <v>0.12272790751636879</v>
      </c>
      <c r="O35" s="20">
        <v>2901</v>
      </c>
      <c r="P35" s="20" t="s">
        <v>44</v>
      </c>
      <c r="Q35" s="9"/>
      <c r="R35" s="9"/>
      <c r="S35" s="21">
        <v>26360174.274</v>
      </c>
      <c r="T35" s="21">
        <v>0</v>
      </c>
      <c r="U35" s="21"/>
      <c r="V35" s="21">
        <v>19324.031</v>
      </c>
      <c r="W35" s="34">
        <v>-19324.031</v>
      </c>
      <c r="X35" s="106">
        <v>-1</v>
      </c>
      <c r="Y35" s="106">
        <v>0</v>
      </c>
    </row>
    <row r="36" spans="2:25" ht="38.25">
      <c r="B36" s="24">
        <v>1222</v>
      </c>
      <c r="C36" s="28" t="s">
        <v>10</v>
      </c>
      <c r="D36" s="25"/>
      <c r="E36" s="53"/>
      <c r="F36" s="26">
        <v>3063736.8</v>
      </c>
      <c r="G36" s="27">
        <v>2174360.661</v>
      </c>
      <c r="H36" s="26"/>
      <c r="I36" s="27">
        <v>2785816.45925</v>
      </c>
      <c r="J36" s="103"/>
      <c r="K36" s="103"/>
      <c r="L36" s="51">
        <v>-611455.79825</v>
      </c>
      <c r="M36" s="106">
        <v>-0.2194889028743181</v>
      </c>
      <c r="N36" s="106">
        <v>0.000535826607563724</v>
      </c>
      <c r="O36" s="20">
        <v>2902</v>
      </c>
      <c r="P36" s="20" t="s">
        <v>45</v>
      </c>
      <c r="Q36" s="9"/>
      <c r="R36" s="9"/>
      <c r="S36" s="21">
        <v>12160167.23274</v>
      </c>
      <c r="T36" s="21">
        <v>30600719.10852</v>
      </c>
      <c r="U36" s="21"/>
      <c r="V36" s="21">
        <v>10608172.29531</v>
      </c>
      <c r="W36" s="91">
        <v>19992546.813210003</v>
      </c>
      <c r="X36" s="106">
        <v>1.88463632156964</v>
      </c>
      <c r="Y36" s="106">
        <v>0.02679207276809708</v>
      </c>
    </row>
    <row r="37" spans="2:25" ht="25.5">
      <c r="B37" s="24">
        <v>1224</v>
      </c>
      <c r="C37" s="28" t="s">
        <v>11</v>
      </c>
      <c r="D37" s="25"/>
      <c r="E37" s="53"/>
      <c r="F37" s="26">
        <v>8198218.84</v>
      </c>
      <c r="G37" s="27">
        <v>8198218.84012</v>
      </c>
      <c r="H37" s="21"/>
      <c r="I37" s="27">
        <v>8198218.84012</v>
      </c>
      <c r="J37" s="103"/>
      <c r="K37" s="103"/>
      <c r="L37" s="96">
        <v>0</v>
      </c>
      <c r="M37" s="106">
        <v>0</v>
      </c>
      <c r="N37" s="106">
        <v>0.002020282958553079</v>
      </c>
      <c r="O37" s="20">
        <v>2903</v>
      </c>
      <c r="P37" s="20" t="s">
        <v>46</v>
      </c>
      <c r="Q37" s="9"/>
      <c r="R37" s="9"/>
      <c r="S37" s="21">
        <v>822939.41112</v>
      </c>
      <c r="T37" s="21">
        <v>800529.75958</v>
      </c>
      <c r="U37" s="21"/>
      <c r="V37" s="21">
        <v>857661.11037</v>
      </c>
      <c r="W37" s="34">
        <v>-57131.350790000055</v>
      </c>
      <c r="X37" s="106">
        <v>-0.06661296647268203</v>
      </c>
      <c r="Y37" s="106">
        <v>0.0007008937108841669</v>
      </c>
    </row>
    <row r="38" spans="2:25" ht="25.5">
      <c r="B38" s="17">
        <v>1227</v>
      </c>
      <c r="C38" s="22" t="s">
        <v>12</v>
      </c>
      <c r="D38" s="10"/>
      <c r="E38" s="33"/>
      <c r="F38" s="21">
        <v>448579155.5835</v>
      </c>
      <c r="G38" s="18">
        <v>487651837.99424</v>
      </c>
      <c r="I38" s="18">
        <v>454401032.62224</v>
      </c>
      <c r="J38" s="103"/>
      <c r="K38" s="103"/>
      <c r="L38" s="91">
        <v>33250805.37199998</v>
      </c>
      <c r="M38" s="106">
        <v>0.07317502158856794</v>
      </c>
      <c r="N38" s="106">
        <v>0.120171797950252</v>
      </c>
      <c r="O38" s="20">
        <v>2910</v>
      </c>
      <c r="P38" s="20" t="s">
        <v>47</v>
      </c>
      <c r="Q38" s="9"/>
      <c r="R38" s="9"/>
      <c r="S38" s="21">
        <v>101521166.808</v>
      </c>
      <c r="T38" s="21">
        <v>46672989.32543</v>
      </c>
      <c r="U38" s="21"/>
      <c r="V38" s="21">
        <v>23240550.39832</v>
      </c>
      <c r="W38" s="91">
        <v>23432438.927109998</v>
      </c>
      <c r="X38" s="106">
        <v>1.0082566258329178</v>
      </c>
      <c r="Y38" s="106">
        <v>0.04086394577450887</v>
      </c>
    </row>
    <row r="39" spans="7:25" ht="12.75">
      <c r="G39" s="73"/>
      <c r="H39" s="16"/>
      <c r="I39" s="73"/>
      <c r="J39" s="103"/>
      <c r="K39" s="103"/>
      <c r="L39" s="97"/>
      <c r="M39" s="106"/>
      <c r="N39" s="106"/>
      <c r="O39" s="20">
        <v>2917</v>
      </c>
      <c r="P39" s="20" t="s">
        <v>139</v>
      </c>
      <c r="Q39" s="20"/>
      <c r="R39" s="20"/>
      <c r="S39" s="21">
        <v>54510415.27795</v>
      </c>
      <c r="T39" s="21">
        <v>56928444.40021</v>
      </c>
      <c r="U39" s="21"/>
      <c r="V39" s="21">
        <v>48089197.56795</v>
      </c>
      <c r="W39" s="91">
        <v>8839246.832259998</v>
      </c>
      <c r="X39" s="106">
        <v>0.18380940583943303</v>
      </c>
      <c r="Y39" s="106">
        <v>0.04984297981808973</v>
      </c>
    </row>
    <row r="40" spans="2:25" ht="12.75">
      <c r="B40" s="15">
        <v>16</v>
      </c>
      <c r="C40" s="11" t="s">
        <v>50</v>
      </c>
      <c r="D40" s="10"/>
      <c r="E40" s="63">
        <v>4</v>
      </c>
      <c r="F40" s="16">
        <f>SUM(F41:F55)</f>
        <v>619107325.7820119</v>
      </c>
      <c r="G40" s="16">
        <v>740996354.31163</v>
      </c>
      <c r="H40" s="21"/>
      <c r="I40" s="16">
        <v>569264434.5107961</v>
      </c>
      <c r="J40" s="103"/>
      <c r="K40" s="103"/>
      <c r="L40" s="96">
        <v>171731919.80083394</v>
      </c>
      <c r="M40" s="104">
        <v>0.3016733689825779</v>
      </c>
      <c r="N40" s="104">
        <v>0.18260336009081615</v>
      </c>
      <c r="O40" s="72"/>
      <c r="P40" s="11"/>
      <c r="Q40" s="9"/>
      <c r="R40" s="9"/>
      <c r="S40" s="21"/>
      <c r="T40" s="21"/>
      <c r="U40" s="21"/>
      <c r="V40" s="21"/>
      <c r="W40" s="91"/>
      <c r="X40" s="106"/>
      <c r="Y40" s="106"/>
    </row>
    <row r="41" spans="2:25" ht="12.75">
      <c r="B41" s="17">
        <v>1605</v>
      </c>
      <c r="C41" s="9" t="s">
        <v>51</v>
      </c>
      <c r="D41" s="10"/>
      <c r="E41" s="33"/>
      <c r="F41" s="21">
        <v>278695473.02</v>
      </c>
      <c r="G41" s="18">
        <v>375397191.324</v>
      </c>
      <c r="H41" s="21"/>
      <c r="I41" s="21">
        <v>276763085.416</v>
      </c>
      <c r="J41" s="103"/>
      <c r="K41" s="103"/>
      <c r="L41" s="91">
        <v>98634105.90799999</v>
      </c>
      <c r="M41" s="106">
        <v>0.35638461596041243</v>
      </c>
      <c r="N41" s="106">
        <v>0.09250894165072884</v>
      </c>
      <c r="O41" s="9"/>
      <c r="P41" s="11" t="s">
        <v>48</v>
      </c>
      <c r="Q41" s="9"/>
      <c r="R41" s="9"/>
      <c r="S41" s="19">
        <f>+S43+S46+S51</f>
        <v>924738763.8020707</v>
      </c>
      <c r="T41" s="14">
        <v>951987849.05341</v>
      </c>
      <c r="U41" s="19"/>
      <c r="V41" s="14">
        <v>910158454.58496</v>
      </c>
      <c r="W41" s="55">
        <v>41829394.46845007</v>
      </c>
      <c r="X41" s="104">
        <v>0.04595836500527222</v>
      </c>
      <c r="Y41" s="104">
        <v>0.8335009264237112</v>
      </c>
    </row>
    <row r="42" spans="2:25" ht="12.75">
      <c r="B42" s="17">
        <v>1615</v>
      </c>
      <c r="C42" s="9" t="s">
        <v>52</v>
      </c>
      <c r="D42" s="10"/>
      <c r="E42" s="33"/>
      <c r="F42" s="21">
        <v>47156759.77438</v>
      </c>
      <c r="G42" s="18">
        <v>62202848.5763</v>
      </c>
      <c r="H42" s="21"/>
      <c r="I42" s="21">
        <v>47894145.90337</v>
      </c>
      <c r="J42" s="103"/>
      <c r="K42" s="103"/>
      <c r="L42" s="18">
        <v>14308702.672930002</v>
      </c>
      <c r="M42" s="106">
        <v>0.29875681887717287</v>
      </c>
      <c r="N42" s="106">
        <v>0.015328616788950844</v>
      </c>
      <c r="O42" s="9"/>
      <c r="P42" s="9"/>
      <c r="Q42" s="9"/>
      <c r="R42" s="9"/>
      <c r="S42" s="29"/>
      <c r="T42" s="29"/>
      <c r="U42" s="29"/>
      <c r="V42" s="29"/>
      <c r="W42" s="96"/>
      <c r="X42" s="106"/>
      <c r="Y42" s="106"/>
    </row>
    <row r="43" spans="2:25" ht="12.75">
      <c r="B43" s="17">
        <v>1635</v>
      </c>
      <c r="C43" s="9" t="s">
        <v>53</v>
      </c>
      <c r="D43" s="10"/>
      <c r="E43" s="33"/>
      <c r="F43" s="21">
        <v>8166786.69327</v>
      </c>
      <c r="G43" s="18">
        <v>15442059.70443</v>
      </c>
      <c r="I43" s="21">
        <v>8166113.365196</v>
      </c>
      <c r="J43" s="103"/>
      <c r="K43" s="103"/>
      <c r="L43" s="91">
        <v>7275946.339234001</v>
      </c>
      <c r="M43" s="106">
        <v>0.8909925706204505</v>
      </c>
      <c r="N43" s="106">
        <v>0.0038053790310094335</v>
      </c>
      <c r="O43" s="11">
        <v>23</v>
      </c>
      <c r="P43" s="11" t="s">
        <v>9</v>
      </c>
      <c r="Q43" s="63">
        <v>11</v>
      </c>
      <c r="R43" s="9"/>
      <c r="S43" s="19">
        <f>+S44</f>
        <v>214745943.63884</v>
      </c>
      <c r="T43" s="19">
        <v>200955994.45502</v>
      </c>
      <c r="U43" s="19"/>
      <c r="V43" s="19">
        <v>210264876.36368</v>
      </c>
      <c r="W43" s="55">
        <v>-9308881.908659995</v>
      </c>
      <c r="X43" s="104">
        <v>-0.044272167894361454</v>
      </c>
      <c r="Y43" s="104">
        <v>0.17594448050487685</v>
      </c>
    </row>
    <row r="44" spans="2:25" ht="12.75">
      <c r="B44" s="4">
        <v>1636</v>
      </c>
      <c r="C44" s="4" t="s">
        <v>126</v>
      </c>
      <c r="G44" s="51">
        <v>271071.37365</v>
      </c>
      <c r="H44" s="21"/>
      <c r="I44" s="18">
        <v>0</v>
      </c>
      <c r="J44" s="103"/>
      <c r="K44" s="103"/>
      <c r="L44" s="91">
        <v>271071.37365</v>
      </c>
      <c r="M44" s="106">
        <v>1</v>
      </c>
      <c r="N44" s="106">
        <v>6.679998270559135E-05</v>
      </c>
      <c r="O44" s="9">
        <v>2314</v>
      </c>
      <c r="P44" s="20" t="s">
        <v>49</v>
      </c>
      <c r="Q44" s="20"/>
      <c r="R44" s="9"/>
      <c r="S44" s="29">
        <v>214745943.63884</v>
      </c>
      <c r="T44" s="21">
        <v>200955994.45502</v>
      </c>
      <c r="U44" s="21"/>
      <c r="V44" s="21">
        <v>210264876.36368</v>
      </c>
      <c r="W44" s="34">
        <v>-9308881.908659995</v>
      </c>
      <c r="X44" s="106">
        <v>-0.044272167894361454</v>
      </c>
      <c r="Y44" s="106">
        <v>0.17594448050487685</v>
      </c>
    </row>
    <row r="45" spans="2:25" ht="12.75">
      <c r="B45" s="17">
        <v>1637</v>
      </c>
      <c r="C45" s="9" t="s">
        <v>54</v>
      </c>
      <c r="D45" s="10"/>
      <c r="E45" s="33"/>
      <c r="F45" s="21">
        <v>5934761.54046</v>
      </c>
      <c r="G45" s="51">
        <v>5934761.54046</v>
      </c>
      <c r="H45" s="21"/>
      <c r="I45" s="21">
        <v>5934761.54046</v>
      </c>
      <c r="J45" s="103"/>
      <c r="K45" s="103"/>
      <c r="L45" s="91">
        <v>0</v>
      </c>
      <c r="M45" s="106">
        <v>0</v>
      </c>
      <c r="N45" s="106">
        <v>0.001462500310993413</v>
      </c>
      <c r="O45" s="9"/>
      <c r="P45" s="20"/>
      <c r="Q45" s="20"/>
      <c r="R45" s="9"/>
      <c r="S45" s="29"/>
      <c r="T45" s="21"/>
      <c r="U45" s="21"/>
      <c r="V45" s="21"/>
      <c r="W45" s="96"/>
      <c r="X45" s="106"/>
      <c r="Y45" s="106"/>
    </row>
    <row r="46" spans="2:25" ht="12.75">
      <c r="B46" s="17">
        <v>1640</v>
      </c>
      <c r="C46" s="9" t="s">
        <v>55</v>
      </c>
      <c r="D46" s="10"/>
      <c r="E46" s="33"/>
      <c r="F46" s="21">
        <v>148388994.39359</v>
      </c>
      <c r="G46" s="51">
        <v>194549604.72777</v>
      </c>
      <c r="H46" s="21"/>
      <c r="I46" s="21">
        <v>144969089.79359</v>
      </c>
      <c r="J46" s="103"/>
      <c r="K46" s="103"/>
      <c r="L46" s="91">
        <v>49580514.93417999</v>
      </c>
      <c r="M46" s="106">
        <v>0.34200749280259507</v>
      </c>
      <c r="N46" s="106">
        <v>0.04794276155465473</v>
      </c>
      <c r="O46" s="72">
        <v>25</v>
      </c>
      <c r="P46" s="11" t="s">
        <v>30</v>
      </c>
      <c r="Q46" s="63">
        <v>8</v>
      </c>
      <c r="R46" s="9"/>
      <c r="S46" s="19">
        <f>SUM(S47:S49)</f>
        <v>668733028.1191908</v>
      </c>
      <c r="T46" s="19">
        <v>689933389.23494</v>
      </c>
      <c r="U46" s="19"/>
      <c r="V46" s="19">
        <v>664564972.99643</v>
      </c>
      <c r="W46" s="96">
        <v>25368416.238510013</v>
      </c>
      <c r="X46" s="104">
        <v>0.03817296617985656</v>
      </c>
      <c r="Y46" s="104">
        <v>0.6040624569628413</v>
      </c>
    </row>
    <row r="47" spans="2:25" ht="12.75">
      <c r="B47" s="17">
        <v>1645</v>
      </c>
      <c r="C47" s="9" t="s">
        <v>56</v>
      </c>
      <c r="D47" s="10"/>
      <c r="E47" s="33"/>
      <c r="F47" s="21">
        <v>2343213.87796</v>
      </c>
      <c r="G47" s="51">
        <v>2343213.87796</v>
      </c>
      <c r="H47" s="21"/>
      <c r="I47" s="21">
        <v>2343213.87796</v>
      </c>
      <c r="J47" s="103"/>
      <c r="K47" s="103"/>
      <c r="L47" s="91">
        <v>0</v>
      </c>
      <c r="M47" s="106">
        <v>0</v>
      </c>
      <c r="N47" s="106">
        <v>0.0005774370211637788</v>
      </c>
      <c r="O47" s="20">
        <v>2512</v>
      </c>
      <c r="P47" s="20" t="s">
        <v>33</v>
      </c>
      <c r="Q47" s="20"/>
      <c r="R47" s="9"/>
      <c r="S47" s="21">
        <v>4191952.56802083</v>
      </c>
      <c r="T47" s="21">
        <v>15435565.36386</v>
      </c>
      <c r="U47" s="21"/>
      <c r="V47" s="21">
        <v>4191952.56808</v>
      </c>
      <c r="W47" s="91">
        <v>11243612.79578</v>
      </c>
      <c r="X47" s="106">
        <v>2.6821898895983463</v>
      </c>
      <c r="Y47" s="106">
        <v>0.013514414121402564</v>
      </c>
    </row>
    <row r="48" spans="2:25" ht="12.75">
      <c r="B48" s="17">
        <v>1650</v>
      </c>
      <c r="C48" s="9" t="s">
        <v>57</v>
      </c>
      <c r="D48" s="10"/>
      <c r="E48" s="33"/>
      <c r="F48" s="21">
        <v>99225005.5715619</v>
      </c>
      <c r="G48" s="51">
        <v>110267904.65921</v>
      </c>
      <c r="H48" s="21"/>
      <c r="I48" s="21">
        <v>99225005.57156</v>
      </c>
      <c r="J48" s="103"/>
      <c r="K48" s="103"/>
      <c r="L48" s="91">
        <v>11042899.087650001</v>
      </c>
      <c r="M48" s="106">
        <v>0.11129149375240883</v>
      </c>
      <c r="N48" s="106">
        <v>0.027173264461808</v>
      </c>
      <c r="O48" s="20">
        <v>2514</v>
      </c>
      <c r="P48" s="20" t="s">
        <v>35</v>
      </c>
      <c r="Q48" s="20"/>
      <c r="R48" s="20"/>
      <c r="S48" s="21">
        <v>664508532.96617</v>
      </c>
      <c r="T48" s="21">
        <v>674497823.87108</v>
      </c>
      <c r="U48" s="21"/>
      <c r="V48" s="21">
        <v>660340477.84335</v>
      </c>
      <c r="W48" s="91">
        <v>14157346.027729988</v>
      </c>
      <c r="X48" s="106">
        <v>0.02143946418969712</v>
      </c>
      <c r="Y48" s="106">
        <v>0.5905480428414388</v>
      </c>
    </row>
    <row r="49" spans="2:25" ht="12.75">
      <c r="B49" s="17">
        <v>1655</v>
      </c>
      <c r="C49" s="9" t="s">
        <v>58</v>
      </c>
      <c r="D49" s="10"/>
      <c r="E49" s="33"/>
      <c r="F49" s="21">
        <v>7353673.84762</v>
      </c>
      <c r="G49" s="51">
        <v>8240996.26662</v>
      </c>
      <c r="H49" s="21"/>
      <c r="I49" s="21">
        <v>7339759.88891</v>
      </c>
      <c r="J49" s="103"/>
      <c r="K49" s="103"/>
      <c r="L49" s="91">
        <v>901236.3777099997</v>
      </c>
      <c r="M49" s="106">
        <v>0.12278826437792897</v>
      </c>
      <c r="N49" s="106">
        <v>0.0020308245783187987</v>
      </c>
      <c r="O49" s="20">
        <v>2515</v>
      </c>
      <c r="P49" s="20" t="s">
        <v>37</v>
      </c>
      <c r="Q49" s="20"/>
      <c r="R49" s="20"/>
      <c r="S49" s="21">
        <v>32542.585</v>
      </c>
      <c r="T49" s="21">
        <v>0</v>
      </c>
      <c r="U49" s="21"/>
      <c r="V49" s="21">
        <v>32542.585</v>
      </c>
      <c r="W49" s="34">
        <v>-32542.585</v>
      </c>
      <c r="X49" s="106">
        <v>-1</v>
      </c>
      <c r="Y49" s="106">
        <v>0</v>
      </c>
    </row>
    <row r="50" spans="2:25" ht="12.75">
      <c r="B50" s="17">
        <v>1660</v>
      </c>
      <c r="C50" s="9" t="s">
        <v>59</v>
      </c>
      <c r="D50" s="10"/>
      <c r="E50" s="33"/>
      <c r="F50" s="21">
        <v>576655.82548</v>
      </c>
      <c r="G50" s="51">
        <v>704931.73495</v>
      </c>
      <c r="H50" s="21"/>
      <c r="I50" s="21">
        <v>579069.53495</v>
      </c>
      <c r="J50" s="103"/>
      <c r="K50" s="103"/>
      <c r="L50" s="91">
        <v>125862.19999999995</v>
      </c>
      <c r="M50" s="106">
        <v>0.21735248083957237</v>
      </c>
      <c r="N50" s="105">
        <v>0.00017371597402270552</v>
      </c>
      <c r="W50" s="96"/>
      <c r="X50" s="106"/>
      <c r="Y50" s="106"/>
    </row>
    <row r="51" spans="2:25" ht="12.75">
      <c r="B51" s="17">
        <v>1665</v>
      </c>
      <c r="C51" s="9" t="s">
        <v>60</v>
      </c>
      <c r="D51" s="10"/>
      <c r="E51" s="33"/>
      <c r="F51" s="21">
        <v>4306471.98355</v>
      </c>
      <c r="G51" s="51">
        <v>6129716.403</v>
      </c>
      <c r="H51" s="21"/>
      <c r="I51" s="21">
        <v>4519765.76201</v>
      </c>
      <c r="J51" s="103"/>
      <c r="K51" s="103"/>
      <c r="L51" s="91">
        <v>1609950.6409900002</v>
      </c>
      <c r="M51" s="106">
        <v>0.35620222944342006</v>
      </c>
      <c r="N51" s="105">
        <v>0.0015105429400275574</v>
      </c>
      <c r="O51" s="72">
        <v>27</v>
      </c>
      <c r="P51" s="11" t="s">
        <v>39</v>
      </c>
      <c r="Q51" s="63">
        <v>9</v>
      </c>
      <c r="R51" s="9"/>
      <c r="S51" s="19">
        <f>+S52</f>
        <v>41259792.04404</v>
      </c>
      <c r="T51" s="19">
        <v>61098465.36345</v>
      </c>
      <c r="U51" s="19"/>
      <c r="V51" s="19">
        <v>35328605.22485</v>
      </c>
      <c r="W51" s="55">
        <v>25769860.1386</v>
      </c>
      <c r="X51" s="104">
        <v>0.729433272969225</v>
      </c>
      <c r="Y51" s="104">
        <v>0.05349398895599295</v>
      </c>
    </row>
    <row r="52" spans="2:25" ht="12.75">
      <c r="B52" s="17">
        <v>1670</v>
      </c>
      <c r="C52" s="9" t="s">
        <v>61</v>
      </c>
      <c r="D52" s="10"/>
      <c r="E52" s="33"/>
      <c r="F52" s="21">
        <v>5190299.64279</v>
      </c>
      <c r="G52" s="51">
        <v>6220011.95838</v>
      </c>
      <c r="H52" s="21"/>
      <c r="I52" s="21">
        <v>5159980.67166</v>
      </c>
      <c r="J52" s="103"/>
      <c r="K52" s="103"/>
      <c r="L52" s="91">
        <v>1060031.2867199993</v>
      </c>
      <c r="M52" s="106">
        <v>0.20543318941909527</v>
      </c>
      <c r="N52" s="105">
        <v>0.0015327944284697261</v>
      </c>
      <c r="O52" s="20">
        <v>2701</v>
      </c>
      <c r="P52" s="20" t="s">
        <v>40</v>
      </c>
      <c r="Q52" s="9"/>
      <c r="R52" s="9"/>
      <c r="S52" s="21">
        <v>41259792.04404</v>
      </c>
      <c r="T52" s="21">
        <v>61098465.36345</v>
      </c>
      <c r="U52" s="21"/>
      <c r="V52" s="21">
        <v>35328605.22485</v>
      </c>
      <c r="W52" s="34">
        <v>25769860.1386</v>
      </c>
      <c r="X52" s="106">
        <v>0.729433272969225</v>
      </c>
      <c r="Y52" s="106">
        <v>0.05349398895599295</v>
      </c>
    </row>
    <row r="53" spans="2:25" ht="12.75">
      <c r="B53" s="17">
        <v>1675</v>
      </c>
      <c r="C53" s="9" t="s">
        <v>62</v>
      </c>
      <c r="D53" s="10"/>
      <c r="E53" s="33"/>
      <c r="F53" s="21">
        <v>4390602.85643</v>
      </c>
      <c r="G53" s="51">
        <v>4521227.85643</v>
      </c>
      <c r="H53" s="21"/>
      <c r="I53" s="21">
        <v>4390602.85643</v>
      </c>
      <c r="J53" s="103"/>
      <c r="K53" s="103"/>
      <c r="L53" s="91">
        <v>130625</v>
      </c>
      <c r="M53" s="106">
        <v>0.029751039725376398</v>
      </c>
      <c r="N53" s="105">
        <v>0.001114163913920026</v>
      </c>
      <c r="W53" s="96"/>
      <c r="X53" s="106"/>
      <c r="Y53" s="106"/>
    </row>
    <row r="54" spans="2:25" ht="12.75">
      <c r="B54" s="17">
        <v>1680</v>
      </c>
      <c r="C54" s="9" t="s">
        <v>63</v>
      </c>
      <c r="D54" s="10"/>
      <c r="E54" s="33"/>
      <c r="F54" s="21">
        <v>137307.09361</v>
      </c>
      <c r="G54" s="51">
        <v>221466.39363</v>
      </c>
      <c r="H54" s="21"/>
      <c r="I54" s="21">
        <v>135527.09361</v>
      </c>
      <c r="J54" s="103"/>
      <c r="K54" s="103"/>
      <c r="L54" s="91">
        <v>85939.30002</v>
      </c>
      <c r="M54" s="106">
        <v>0.6341115841184015</v>
      </c>
      <c r="N54" s="105">
        <v>5.45758523489656E-05</v>
      </c>
      <c r="W54" s="96"/>
      <c r="X54" s="106"/>
      <c r="Y54" s="106"/>
    </row>
    <row r="55" spans="2:30" ht="12.75">
      <c r="B55" s="17">
        <v>1681</v>
      </c>
      <c r="C55" s="9" t="s">
        <v>64</v>
      </c>
      <c r="D55" s="10"/>
      <c r="E55" s="33"/>
      <c r="F55" s="21">
        <v>7241319.66131</v>
      </c>
      <c r="G55" s="51">
        <v>7241319.66131</v>
      </c>
      <c r="H55" s="21"/>
      <c r="I55" s="21">
        <v>7241319.66131</v>
      </c>
      <c r="J55" s="103"/>
      <c r="K55" s="103"/>
      <c r="L55" s="91">
        <v>0</v>
      </c>
      <c r="M55" s="106">
        <v>0</v>
      </c>
      <c r="N55" s="105">
        <v>0.001784474773665082</v>
      </c>
      <c r="P55" s="11" t="s">
        <v>66</v>
      </c>
      <c r="Q55" s="9"/>
      <c r="R55" s="9"/>
      <c r="S55" s="19">
        <f>+S11+S41</f>
        <v>1238905867.0706203</v>
      </c>
      <c r="T55" s="14">
        <v>1142155717.97633</v>
      </c>
      <c r="U55" s="19"/>
      <c r="V55" s="14">
        <v>1052531610.0411999</v>
      </c>
      <c r="W55" s="96">
        <v>89624107.93513012</v>
      </c>
      <c r="X55" s="104">
        <v>0.08515098936707649</v>
      </c>
      <c r="Y55" s="104">
        <v>1</v>
      </c>
      <c r="AD55" s="97"/>
    </row>
    <row r="56" spans="2:25" ht="12.75">
      <c r="B56" s="17">
        <v>1685</v>
      </c>
      <c r="C56" s="9" t="s">
        <v>65</v>
      </c>
      <c r="G56" s="51">
        <v>-58691971.74647</v>
      </c>
      <c r="I56" s="21">
        <v>-45397006.42622</v>
      </c>
      <c r="J56" s="103"/>
      <c r="K56" s="103"/>
      <c r="L56" s="21">
        <v>-13294965.320249997</v>
      </c>
      <c r="M56" s="106">
        <v>0.29285995634661954</v>
      </c>
      <c r="N56" s="105">
        <v>-0.014463433171971353</v>
      </c>
      <c r="W56" s="64"/>
      <c r="X56" s="106"/>
      <c r="Y56" s="53"/>
    </row>
    <row r="57" spans="9:25" ht="12.75">
      <c r="I57" s="64"/>
      <c r="J57" s="5"/>
      <c r="K57" s="5"/>
      <c r="L57" s="92"/>
      <c r="M57" s="92"/>
      <c r="N57" s="71"/>
      <c r="X57" s="71"/>
      <c r="Y57" s="3"/>
    </row>
    <row r="58" spans="9:25" ht="12.75">
      <c r="I58" s="64"/>
      <c r="J58" s="5"/>
      <c r="K58" s="5"/>
      <c r="L58" s="71"/>
      <c r="M58" s="71"/>
      <c r="N58" s="71"/>
      <c r="X58" s="71"/>
      <c r="Y58" s="3"/>
    </row>
    <row r="59" spans="9:25" ht="12.75">
      <c r="I59" s="64"/>
      <c r="J59" s="5"/>
      <c r="K59" s="5"/>
      <c r="L59" s="71"/>
      <c r="M59" s="71"/>
      <c r="N59" s="71"/>
      <c r="X59" s="71"/>
      <c r="Y59" s="3"/>
    </row>
    <row r="60" spans="9:25" ht="12.75">
      <c r="I60" s="64"/>
      <c r="J60" s="5"/>
      <c r="K60" s="5"/>
      <c r="L60" s="71"/>
      <c r="M60" s="71"/>
      <c r="N60" s="71"/>
      <c r="X60" s="71"/>
      <c r="Y60" s="3"/>
    </row>
    <row r="61" spans="9:25" ht="12.75">
      <c r="I61" s="64"/>
      <c r="J61" s="5"/>
      <c r="K61" s="5"/>
      <c r="L61" s="71"/>
      <c r="M61" s="71"/>
      <c r="N61" s="71"/>
      <c r="X61" s="71"/>
      <c r="Y61" s="3"/>
    </row>
    <row r="62" spans="9:25" ht="12.75">
      <c r="I62" s="64"/>
      <c r="J62" s="5"/>
      <c r="K62" s="5"/>
      <c r="L62" s="71"/>
      <c r="M62" s="71"/>
      <c r="N62" s="71"/>
      <c r="X62" s="71"/>
      <c r="Y62" s="3"/>
    </row>
    <row r="63" spans="9:25" ht="12.75">
      <c r="I63" s="64"/>
      <c r="J63" s="5"/>
      <c r="K63" s="5"/>
      <c r="L63" s="71"/>
      <c r="M63" s="71"/>
      <c r="N63" s="71"/>
      <c r="X63" s="71"/>
      <c r="Y63" s="3"/>
    </row>
    <row r="64" spans="10:25" ht="12.75">
      <c r="J64" s="5"/>
      <c r="K64" s="5"/>
      <c r="L64" s="71"/>
      <c r="M64" s="71"/>
      <c r="N64" s="71"/>
      <c r="X64" s="71"/>
      <c r="Y64" s="3"/>
    </row>
    <row r="65" spans="10:25" ht="12.75">
      <c r="J65" s="5"/>
      <c r="K65" s="5"/>
      <c r="L65" s="71"/>
      <c r="M65" s="71"/>
      <c r="N65" s="71"/>
      <c r="X65" s="71"/>
      <c r="Y65" s="3"/>
    </row>
    <row r="66" spans="10:25" ht="12.75">
      <c r="J66" s="5"/>
      <c r="K66" s="5"/>
      <c r="L66" s="71"/>
      <c r="M66" s="71"/>
      <c r="N66" s="71"/>
      <c r="X66" s="71"/>
      <c r="Y66" s="3"/>
    </row>
    <row r="67" spans="10:25" ht="12.75">
      <c r="J67" s="5"/>
      <c r="K67" s="5"/>
      <c r="L67" s="71"/>
      <c r="M67" s="71"/>
      <c r="N67" s="71"/>
      <c r="X67" s="71"/>
      <c r="Y67" s="3"/>
    </row>
    <row r="68" spans="2:25" ht="27" customHeight="1">
      <c r="B68" s="117" t="s">
        <v>109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6"/>
      <c r="X68" s="20"/>
      <c r="Y68" s="3"/>
    </row>
    <row r="69" spans="2:25" ht="12.75">
      <c r="B69" s="117" t="s">
        <v>108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6"/>
      <c r="X69" s="20"/>
      <c r="Y69" s="3"/>
    </row>
    <row r="70" spans="2:25" ht="16.5" customHeight="1">
      <c r="B70" s="117" t="str">
        <f>+B3</f>
        <v>A 31 DE MAYO DE 2019 - 2018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6"/>
      <c r="X70" s="20"/>
      <c r="Y70" s="3"/>
    </row>
    <row r="71" spans="2:25" ht="16.5" customHeight="1">
      <c r="B71" s="117" t="s">
        <v>117</v>
      </c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6"/>
      <c r="X71" s="20"/>
      <c r="Y71" s="3"/>
    </row>
    <row r="72" spans="2:25" ht="6" customHeight="1"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6"/>
      <c r="U72" s="6"/>
      <c r="V72" s="20"/>
      <c r="W72" s="20"/>
      <c r="X72" s="20"/>
      <c r="Y72" s="3"/>
    </row>
    <row r="73" spans="2:25" ht="9" customHeight="1">
      <c r="B73" s="1"/>
      <c r="C73" s="1"/>
      <c r="D73" s="1"/>
      <c r="E73" s="33"/>
      <c r="F73" s="1"/>
      <c r="G73" s="1"/>
      <c r="H73" s="1"/>
      <c r="I73" s="1"/>
      <c r="J73" s="1"/>
      <c r="K73" s="1"/>
      <c r="L73" s="58"/>
      <c r="M73" s="58"/>
      <c r="N73" s="58"/>
      <c r="O73" s="20"/>
      <c r="P73" s="20"/>
      <c r="Q73" s="20"/>
      <c r="R73" s="20"/>
      <c r="S73" s="20"/>
      <c r="T73" s="20"/>
      <c r="U73" s="20"/>
      <c r="V73" s="20"/>
      <c r="W73" s="20"/>
      <c r="X73" s="58"/>
      <c r="Y73" s="3"/>
    </row>
    <row r="74" spans="2:25" ht="12.75">
      <c r="B74" s="1"/>
      <c r="C74" s="1"/>
      <c r="D74" s="1"/>
      <c r="E74" s="33"/>
      <c r="F74" s="116" t="s">
        <v>102</v>
      </c>
      <c r="G74" s="116"/>
      <c r="H74" s="116"/>
      <c r="I74" s="116"/>
      <c r="J74" s="5"/>
      <c r="K74" s="1"/>
      <c r="L74" s="69" t="s">
        <v>122</v>
      </c>
      <c r="M74" s="70" t="s">
        <v>122</v>
      </c>
      <c r="N74" s="70" t="s">
        <v>134</v>
      </c>
      <c r="O74" s="20"/>
      <c r="P74" s="20"/>
      <c r="Q74" s="20"/>
      <c r="R74" s="20"/>
      <c r="S74" s="6" t="s">
        <v>103</v>
      </c>
      <c r="T74" s="6"/>
      <c r="U74" s="6"/>
      <c r="V74" s="6"/>
      <c r="W74" s="69" t="s">
        <v>122</v>
      </c>
      <c r="X74" s="70" t="s">
        <v>122</v>
      </c>
      <c r="Y74" s="70" t="s">
        <v>134</v>
      </c>
    </row>
    <row r="75" spans="2:25" ht="19.5" customHeight="1">
      <c r="B75" s="1"/>
      <c r="C75" s="6" t="s">
        <v>0</v>
      </c>
      <c r="D75" s="7"/>
      <c r="E75" s="63"/>
      <c r="F75" s="8">
        <v>43101</v>
      </c>
      <c r="G75" s="8">
        <f>+G9</f>
        <v>43616</v>
      </c>
      <c r="H75" s="8"/>
      <c r="I75" s="8">
        <f>+I9</f>
        <v>43251</v>
      </c>
      <c r="J75" s="5"/>
      <c r="K75" s="1"/>
      <c r="L75" s="69" t="s">
        <v>124</v>
      </c>
      <c r="M75" s="70" t="s">
        <v>123</v>
      </c>
      <c r="N75" s="70" t="s">
        <v>123</v>
      </c>
      <c r="O75" s="9"/>
      <c r="P75" s="6"/>
      <c r="Q75" s="9"/>
      <c r="R75" s="10"/>
      <c r="S75" s="8">
        <v>43101</v>
      </c>
      <c r="T75" s="8">
        <f>+T9</f>
        <v>43616</v>
      </c>
      <c r="U75" s="8"/>
      <c r="V75" s="8">
        <f>+V9</f>
        <v>43251</v>
      </c>
      <c r="W75" s="69" t="s">
        <v>124</v>
      </c>
      <c r="X75" s="70" t="s">
        <v>123</v>
      </c>
      <c r="Y75" s="70" t="s">
        <v>123</v>
      </c>
    </row>
    <row r="76" spans="2:25" ht="12.75">
      <c r="B76" s="7" t="s">
        <v>2</v>
      </c>
      <c r="C76" s="9"/>
      <c r="D76" s="9"/>
      <c r="E76" s="93" t="s">
        <v>132</v>
      </c>
      <c r="F76" s="9"/>
      <c r="G76" s="9"/>
      <c r="H76" s="9"/>
      <c r="I76" s="9"/>
      <c r="J76" s="5"/>
      <c r="K76" s="1"/>
      <c r="L76" s="58"/>
      <c r="M76" s="58"/>
      <c r="N76" s="58"/>
      <c r="O76" s="6" t="s">
        <v>2</v>
      </c>
      <c r="P76" s="9"/>
      <c r="Q76" s="93" t="s">
        <v>132</v>
      </c>
      <c r="R76" s="9"/>
      <c r="S76" s="9"/>
      <c r="T76" s="9"/>
      <c r="U76" s="9"/>
      <c r="V76" s="9"/>
      <c r="W76" s="9"/>
      <c r="X76" s="58"/>
      <c r="Y76" s="3"/>
    </row>
    <row r="77" spans="2:25" ht="8.25" customHeight="1">
      <c r="B77" s="17"/>
      <c r="C77" s="9"/>
      <c r="D77" s="10"/>
      <c r="E77" s="33"/>
      <c r="F77" s="19"/>
      <c r="G77" s="19"/>
      <c r="H77" s="19"/>
      <c r="I77" s="19"/>
      <c r="J77" s="5"/>
      <c r="K77" s="5"/>
      <c r="L77" s="71"/>
      <c r="M77" s="92"/>
      <c r="N77" s="92"/>
      <c r="O77" s="33"/>
      <c r="P77" s="11"/>
      <c r="Q77" s="9"/>
      <c r="R77" s="9"/>
      <c r="S77" s="19"/>
      <c r="T77" s="19"/>
      <c r="U77" s="19"/>
      <c r="V77" s="19"/>
      <c r="W77" s="19"/>
      <c r="X77" s="71"/>
      <c r="Y77" s="3"/>
    </row>
    <row r="78" spans="2:25" ht="12.75">
      <c r="B78" s="15">
        <v>17</v>
      </c>
      <c r="C78" s="11" t="s">
        <v>133</v>
      </c>
      <c r="D78" s="10"/>
      <c r="E78" s="63">
        <v>5</v>
      </c>
      <c r="F78" s="16">
        <f>SUM(F80:F83)</f>
        <v>1783417352.28552</v>
      </c>
      <c r="G78" s="16">
        <v>1781642138.0861201</v>
      </c>
      <c r="H78" s="16"/>
      <c r="I78" s="16">
        <v>1770325787.86208</v>
      </c>
      <c r="J78" s="103"/>
      <c r="K78" s="103"/>
      <c r="L78" s="96">
        <v>11316350.224040031</v>
      </c>
      <c r="M78" s="104">
        <v>0.006392241643672904</v>
      </c>
      <c r="N78" s="104">
        <v>0.4390491788534367</v>
      </c>
      <c r="O78" s="33"/>
      <c r="P78" s="11"/>
      <c r="Q78" s="11"/>
      <c r="R78" s="11"/>
      <c r="S78" s="19"/>
      <c r="T78" s="19"/>
      <c r="U78" s="19"/>
      <c r="V78" s="19"/>
      <c r="W78" s="19"/>
      <c r="X78" s="105"/>
      <c r="Y78" s="3"/>
    </row>
    <row r="79" spans="2:25" ht="12.75">
      <c r="B79" s="4">
        <v>1703</v>
      </c>
      <c r="C79" s="4" t="s">
        <v>128</v>
      </c>
      <c r="G79" s="18">
        <v>827183.17838</v>
      </c>
      <c r="I79" s="18">
        <v>0</v>
      </c>
      <c r="L79" s="91">
        <v>827183.17838</v>
      </c>
      <c r="M79" s="106">
        <v>1</v>
      </c>
      <c r="N79" s="106">
        <v>0.0002038423359357927</v>
      </c>
      <c r="O79" s="53"/>
      <c r="P79" s="11" t="s">
        <v>71</v>
      </c>
      <c r="Q79" s="20"/>
      <c r="R79" s="20"/>
      <c r="S79" s="20"/>
      <c r="T79" s="20"/>
      <c r="U79" s="20"/>
      <c r="V79" s="20"/>
      <c r="W79" s="20"/>
      <c r="X79" s="105"/>
      <c r="Y79" s="3"/>
    </row>
    <row r="80" spans="2:25" ht="12.75">
      <c r="B80" s="17">
        <v>1705</v>
      </c>
      <c r="C80" s="20" t="s">
        <v>106</v>
      </c>
      <c r="D80" s="10"/>
      <c r="E80" s="33"/>
      <c r="F80" s="23">
        <v>99933090.34154</v>
      </c>
      <c r="G80" s="18">
        <v>147812750.83362</v>
      </c>
      <c r="H80" s="23"/>
      <c r="I80" s="18">
        <v>104472038.24849</v>
      </c>
      <c r="J80" s="103"/>
      <c r="K80" s="103"/>
      <c r="L80" s="91">
        <v>43340712.585130006</v>
      </c>
      <c r="M80" s="106">
        <v>0.41485466649021213</v>
      </c>
      <c r="N80" s="107">
        <v>0.036425422081272946</v>
      </c>
      <c r="O80" s="53"/>
      <c r="Q80" s="9"/>
      <c r="R80" s="9"/>
      <c r="S80" s="9"/>
      <c r="T80" s="9"/>
      <c r="U80" s="9"/>
      <c r="V80" s="34"/>
      <c r="W80" s="9"/>
      <c r="X80" s="105"/>
      <c r="Y80" s="3"/>
    </row>
    <row r="81" spans="2:25" ht="12.75">
      <c r="B81" s="17">
        <v>1710</v>
      </c>
      <c r="C81" s="9" t="s">
        <v>67</v>
      </c>
      <c r="D81" s="10"/>
      <c r="E81" s="33"/>
      <c r="F81" s="21">
        <v>1680599925.94398</v>
      </c>
      <c r="G81" s="18">
        <v>1703567679.02791</v>
      </c>
      <c r="H81" s="21"/>
      <c r="I81" s="18">
        <v>1683421186.48531</v>
      </c>
      <c r="J81" s="103"/>
      <c r="K81" s="103"/>
      <c r="L81" s="91">
        <v>20146492.542599916</v>
      </c>
      <c r="M81" s="106">
        <v>0.011967588803288309</v>
      </c>
      <c r="N81" s="107">
        <v>0.41980932905073937</v>
      </c>
      <c r="O81" s="53"/>
      <c r="P81" s="11"/>
      <c r="Q81" s="9"/>
      <c r="R81" s="9"/>
      <c r="S81" s="9"/>
      <c r="T81" s="9"/>
      <c r="U81" s="9"/>
      <c r="V81" s="9"/>
      <c r="W81" s="9"/>
      <c r="X81" s="105"/>
      <c r="Y81" s="3"/>
    </row>
    <row r="82" spans="2:25" ht="12.75">
      <c r="B82" s="17">
        <v>1715</v>
      </c>
      <c r="C82" s="9" t="s">
        <v>68</v>
      </c>
      <c r="D82" s="9"/>
      <c r="E82" s="33"/>
      <c r="F82" s="29">
        <v>2884336</v>
      </c>
      <c r="G82" s="18">
        <v>2884336</v>
      </c>
      <c r="H82" s="29"/>
      <c r="I82" s="18">
        <v>2884336</v>
      </c>
      <c r="J82" s="103"/>
      <c r="K82" s="103"/>
      <c r="L82" s="91">
        <v>0</v>
      </c>
      <c r="M82" s="106">
        <v>0</v>
      </c>
      <c r="N82" s="106">
        <v>0.0007107854744038351</v>
      </c>
      <c r="O82" s="53"/>
      <c r="P82" s="9"/>
      <c r="Q82" s="9"/>
      <c r="R82" s="9"/>
      <c r="S82" s="9"/>
      <c r="T82" s="9"/>
      <c r="U82" s="9"/>
      <c r="V82" s="9"/>
      <c r="W82" s="9"/>
      <c r="X82" s="105"/>
      <c r="Y82" s="3"/>
    </row>
    <row r="83" spans="2:25" ht="12.75">
      <c r="B83" s="17">
        <v>1785</v>
      </c>
      <c r="C83" s="9" t="s">
        <v>112</v>
      </c>
      <c r="D83" s="9"/>
      <c r="E83" s="33"/>
      <c r="F83" s="29"/>
      <c r="G83" s="18">
        <v>-73449810.95379</v>
      </c>
      <c r="H83" s="29"/>
      <c r="I83" s="18">
        <v>-20451772.87172</v>
      </c>
      <c r="J83" s="103"/>
      <c r="K83" s="103"/>
      <c r="L83" s="18">
        <v>-52998038.08206999</v>
      </c>
      <c r="M83" s="106">
        <v>2.591366450942443</v>
      </c>
      <c r="N83" s="106">
        <v>-0.01810020008891531</v>
      </c>
      <c r="O83" s="64"/>
      <c r="Y83" s="3"/>
    </row>
    <row r="84" spans="2:25" ht="12.75">
      <c r="B84" s="17"/>
      <c r="C84" s="9"/>
      <c r="D84" s="9"/>
      <c r="E84" s="33"/>
      <c r="F84" s="29"/>
      <c r="G84" s="18"/>
      <c r="H84" s="29"/>
      <c r="I84" s="18"/>
      <c r="J84" s="103"/>
      <c r="K84" s="103"/>
      <c r="L84" s="97"/>
      <c r="M84" s="106"/>
      <c r="N84" s="106"/>
      <c r="O84" s="56">
        <v>31</v>
      </c>
      <c r="P84" s="30" t="s">
        <v>73</v>
      </c>
      <c r="Q84" s="63">
        <v>12</v>
      </c>
      <c r="R84" s="9"/>
      <c r="S84" s="19">
        <f>SUM(S85:S89)</f>
        <v>2475713838.6902943</v>
      </c>
      <c r="T84" s="19">
        <v>2915800027.97947</v>
      </c>
      <c r="U84" s="19"/>
      <c r="V84" s="19">
        <v>2789341360.53298</v>
      </c>
      <c r="W84" s="74">
        <v>126458667.44648981</v>
      </c>
      <c r="X84" s="108">
        <v>0.04533638988607921</v>
      </c>
      <c r="Y84" s="101">
        <v>1</v>
      </c>
    </row>
    <row r="85" spans="2:25" ht="18" customHeight="1">
      <c r="B85" s="31">
        <v>19</v>
      </c>
      <c r="C85" s="30" t="s">
        <v>69</v>
      </c>
      <c r="D85" s="25"/>
      <c r="E85" s="63">
        <v>6</v>
      </c>
      <c r="F85" s="32">
        <f>SUM(F86:F93)</f>
        <v>460858296.26936996</v>
      </c>
      <c r="G85" s="32">
        <v>392905581.66736</v>
      </c>
      <c r="H85" s="32"/>
      <c r="I85" s="32">
        <v>460638043.01494</v>
      </c>
      <c r="J85" s="103"/>
      <c r="K85" s="103"/>
      <c r="L85" s="16">
        <v>-67732461.34758002</v>
      </c>
      <c r="M85" s="104">
        <v>-0.1470405286203928</v>
      </c>
      <c r="N85" s="104">
        <v>0.09682352550512467</v>
      </c>
      <c r="O85" s="33">
        <v>3105</v>
      </c>
      <c r="P85" s="9" t="s">
        <v>74</v>
      </c>
      <c r="Q85" s="9"/>
      <c r="R85" s="9"/>
      <c r="S85" s="21">
        <v>1267146790.61056</v>
      </c>
      <c r="T85" s="21">
        <v>1552369277.93871</v>
      </c>
      <c r="U85" s="21"/>
      <c r="V85" s="21">
        <v>1366963647.23188</v>
      </c>
      <c r="W85" s="75">
        <v>185405630.70683002</v>
      </c>
      <c r="X85" s="105">
        <v>0.13563318313715142</v>
      </c>
      <c r="Y85" s="71">
        <v>0.5323990887723663</v>
      </c>
    </row>
    <row r="86" spans="2:25" ht="12.75">
      <c r="B86" s="17">
        <v>1904</v>
      </c>
      <c r="C86" s="9" t="s">
        <v>70</v>
      </c>
      <c r="D86" s="10"/>
      <c r="E86" s="33"/>
      <c r="F86" s="21">
        <v>282725480.88255</v>
      </c>
      <c r="G86" s="51">
        <v>296742412.83966</v>
      </c>
      <c r="H86" s="21"/>
      <c r="I86" s="18">
        <v>286019172.17943</v>
      </c>
      <c r="J86" s="109"/>
      <c r="K86" s="109"/>
      <c r="L86" s="91">
        <v>10723240.660229981</v>
      </c>
      <c r="M86" s="106">
        <v>0.03749133520847655</v>
      </c>
      <c r="N86" s="106">
        <v>0.07312608402279638</v>
      </c>
      <c r="O86" s="33">
        <v>3109</v>
      </c>
      <c r="P86" s="9" t="s">
        <v>116</v>
      </c>
      <c r="Q86" s="9"/>
      <c r="R86" s="9"/>
      <c r="S86" s="21"/>
      <c r="T86" s="21">
        <v>882457179.97202</v>
      </c>
      <c r="U86" s="21"/>
      <c r="V86" s="21">
        <v>7645981.27138</v>
      </c>
      <c r="W86" s="75">
        <v>874811198.7006401</v>
      </c>
      <c r="X86" s="105">
        <v>114.41450974712473</v>
      </c>
      <c r="Y86" s="71">
        <v>0.30264667381306215</v>
      </c>
    </row>
    <row r="87" spans="2:25" ht="12.75">
      <c r="B87" s="24">
        <v>1906</v>
      </c>
      <c r="C87" s="20" t="s">
        <v>29</v>
      </c>
      <c r="D87" s="25"/>
      <c r="E87" s="53"/>
      <c r="F87" s="26">
        <v>17845660.59924</v>
      </c>
      <c r="G87" s="52">
        <v>13223415.55178</v>
      </c>
      <c r="H87" s="26"/>
      <c r="I87" s="27">
        <v>15057525.48926</v>
      </c>
      <c r="J87" s="109"/>
      <c r="K87" s="109"/>
      <c r="L87" s="18">
        <v>-1834109.937479999</v>
      </c>
      <c r="M87" s="106">
        <v>-0.12180686254113962</v>
      </c>
      <c r="N87" s="106">
        <v>0.003258639664800148</v>
      </c>
      <c r="O87" s="33">
        <v>3110</v>
      </c>
      <c r="P87" s="9" t="s">
        <v>113</v>
      </c>
      <c r="Q87" s="9"/>
      <c r="R87" s="9"/>
      <c r="S87" s="21"/>
      <c r="T87" s="34">
        <v>235583524</v>
      </c>
      <c r="U87" s="21"/>
      <c r="V87" s="34">
        <v>206164683.95</v>
      </c>
      <c r="W87" s="21">
        <v>29418840.050000012</v>
      </c>
      <c r="X87" s="105">
        <v>0.14269582688145951</v>
      </c>
      <c r="Y87" s="71">
        <v>0.08079550097379269</v>
      </c>
    </row>
    <row r="88" spans="2:25" s="35" customFormat="1" ht="16.5" customHeight="1">
      <c r="B88" s="24">
        <v>1907</v>
      </c>
      <c r="C88" s="20" t="s">
        <v>115</v>
      </c>
      <c r="D88" s="25"/>
      <c r="E88" s="53"/>
      <c r="F88" s="26"/>
      <c r="G88" s="52">
        <v>3434.411</v>
      </c>
      <c r="H88" s="26"/>
      <c r="I88" s="18">
        <v>0</v>
      </c>
      <c r="J88" s="110"/>
      <c r="K88" s="110"/>
      <c r="L88" s="18">
        <v>3434.411</v>
      </c>
      <c r="M88" s="106">
        <v>0</v>
      </c>
      <c r="N88" s="106">
        <v>8.463401808710046E-07</v>
      </c>
      <c r="O88" s="33">
        <v>3145</v>
      </c>
      <c r="P88" s="9" t="s">
        <v>75</v>
      </c>
      <c r="Q88" s="9"/>
      <c r="R88" s="9"/>
      <c r="S88" s="21">
        <v>939002142.243184</v>
      </c>
      <c r="T88" s="21">
        <v>0</v>
      </c>
      <c r="U88" s="21"/>
      <c r="V88" s="21">
        <v>939002142.24317</v>
      </c>
      <c r="W88" s="21">
        <v>-939002142.24317</v>
      </c>
      <c r="X88" s="105">
        <v>-1</v>
      </c>
      <c r="Y88" s="71">
        <v>0</v>
      </c>
    </row>
    <row r="89" spans="2:25" s="35" customFormat="1" ht="15" customHeight="1">
      <c r="B89" s="17">
        <v>1908</v>
      </c>
      <c r="C89" s="9" t="s">
        <v>32</v>
      </c>
      <c r="D89" s="10"/>
      <c r="E89" s="33"/>
      <c r="F89" s="21">
        <v>158106654.01984</v>
      </c>
      <c r="G89" s="51">
        <v>81117877.61084</v>
      </c>
      <c r="H89" s="21"/>
      <c r="I89" s="18">
        <v>157262763.86535</v>
      </c>
      <c r="J89" s="111"/>
      <c r="K89" s="111"/>
      <c r="L89" s="18">
        <v>-76144886.25451002</v>
      </c>
      <c r="M89" s="106">
        <v>-0.48418891022229554</v>
      </c>
      <c r="N89" s="106">
        <v>0.019989837910788875</v>
      </c>
      <c r="O89" s="33">
        <v>3148</v>
      </c>
      <c r="P89" s="20" t="s">
        <v>76</v>
      </c>
      <c r="Q89" s="20"/>
      <c r="R89" s="20"/>
      <c r="S89" s="26">
        <v>269564905.83655</v>
      </c>
      <c r="T89" s="21">
        <v>268556455.42055</v>
      </c>
      <c r="U89" s="26"/>
      <c r="V89" s="21">
        <v>269564905.83655</v>
      </c>
      <c r="W89" s="21">
        <v>-1008450.4160000086</v>
      </c>
      <c r="X89" s="105">
        <v>-0.0037410300605356986</v>
      </c>
      <c r="Y89" s="71">
        <v>0.09210386612371653</v>
      </c>
    </row>
    <row r="90" spans="2:27" s="35" customFormat="1" ht="15" customHeight="1">
      <c r="B90" s="17">
        <v>1909</v>
      </c>
      <c r="C90" s="9" t="s">
        <v>72</v>
      </c>
      <c r="D90" s="10"/>
      <c r="E90" s="33"/>
      <c r="F90" s="23">
        <v>106709.844</v>
      </c>
      <c r="G90" s="51">
        <v>106709.844</v>
      </c>
      <c r="H90" s="23"/>
      <c r="I90" s="18">
        <v>106709.844</v>
      </c>
      <c r="J90" s="103"/>
      <c r="K90" s="103"/>
      <c r="L90" s="91">
        <v>0</v>
      </c>
      <c r="M90" s="106">
        <v>0</v>
      </c>
      <c r="N90" s="106">
        <v>2.6296453357410248E-05</v>
      </c>
      <c r="O90" s="9">
        <v>3151</v>
      </c>
      <c r="P90" s="112" t="s">
        <v>129</v>
      </c>
      <c r="Q90" s="112"/>
      <c r="R90" s="112"/>
      <c r="S90" s="112"/>
      <c r="T90" s="21">
        <v>-23166409.35181</v>
      </c>
      <c r="U90" s="112"/>
      <c r="V90" s="21">
        <v>0</v>
      </c>
      <c r="W90" s="21">
        <v>-23166409.35181</v>
      </c>
      <c r="X90" s="106">
        <v>0</v>
      </c>
      <c r="Y90" s="71">
        <v>-0.007945129682937611</v>
      </c>
      <c r="Z90" s="54">
        <f>+T92-T87-2534518131.8344</f>
        <v>145698372.1450696</v>
      </c>
      <c r="AA90" s="54">
        <f>+V92-V88-2539806940.806</f>
        <v>-689467722.5161903</v>
      </c>
    </row>
    <row r="91" spans="2:28" s="64" customFormat="1" ht="12.75">
      <c r="B91" s="17">
        <v>1926</v>
      </c>
      <c r="C91" s="9" t="s">
        <v>34</v>
      </c>
      <c r="D91" s="10"/>
      <c r="E91" s="33"/>
      <c r="F91" s="21">
        <v>280000</v>
      </c>
      <c r="G91" s="51">
        <v>280000</v>
      </c>
      <c r="H91" s="21"/>
      <c r="I91" s="18">
        <v>280000</v>
      </c>
      <c r="J91" s="103"/>
      <c r="K91" s="103"/>
      <c r="L91" s="91">
        <v>0</v>
      </c>
      <c r="M91" s="106">
        <v>0</v>
      </c>
      <c r="N91" s="106">
        <v>6.900025962061072E-05</v>
      </c>
      <c r="O91" s="9"/>
      <c r="W91" s="74"/>
      <c r="X91" s="105"/>
      <c r="Y91" s="95"/>
      <c r="Z91" s="88">
        <f>+T92-T87</f>
        <v>2680216503.97947</v>
      </c>
      <c r="AA91" s="88">
        <f>+V92-V88</f>
        <v>1850339218.28981</v>
      </c>
      <c r="AB91" s="88">
        <f>+Z91-AA91</f>
        <v>829877285.6896598</v>
      </c>
    </row>
    <row r="92" spans="2:25" ht="12.75">
      <c r="B92" s="89">
        <v>1970</v>
      </c>
      <c r="C92" s="33" t="s">
        <v>36</v>
      </c>
      <c r="D92" s="33"/>
      <c r="E92" s="33"/>
      <c r="F92" s="90">
        <v>3390256.44942</v>
      </c>
      <c r="G92" s="51">
        <v>3930336.98503</v>
      </c>
      <c r="H92" s="90"/>
      <c r="I92" s="18">
        <v>3762279.57105</v>
      </c>
      <c r="J92" s="113"/>
      <c r="K92" s="113"/>
      <c r="L92" s="91">
        <v>168057.4139800002</v>
      </c>
      <c r="M92" s="106">
        <v>0.04466903929021354</v>
      </c>
      <c r="N92" s="106">
        <v>0.0009685509727269943</v>
      </c>
      <c r="O92" s="33"/>
      <c r="P92" s="11" t="s">
        <v>77</v>
      </c>
      <c r="Q92" s="11"/>
      <c r="R92" s="11"/>
      <c r="S92" s="19">
        <f>+S84</f>
        <v>2475713838.6902943</v>
      </c>
      <c r="T92" s="19">
        <v>2915800027.97947</v>
      </c>
      <c r="U92" s="19"/>
      <c r="V92" s="19">
        <v>2789341360.53298</v>
      </c>
      <c r="W92" s="74">
        <v>126458667.44648981</v>
      </c>
      <c r="X92" s="108">
        <v>0.04533638988607921</v>
      </c>
      <c r="Y92" s="101">
        <v>1</v>
      </c>
    </row>
    <row r="93" spans="2:25" ht="12.75">
      <c r="B93" s="17">
        <v>1975</v>
      </c>
      <c r="C93" s="9" t="s">
        <v>38</v>
      </c>
      <c r="D93" s="9"/>
      <c r="E93" s="33"/>
      <c r="F93" s="29">
        <v>-1596465.52568</v>
      </c>
      <c r="G93" s="51">
        <v>-2498605.57495</v>
      </c>
      <c r="H93" s="29"/>
      <c r="I93" s="18">
        <v>-1850407.93415</v>
      </c>
      <c r="J93" s="109"/>
      <c r="K93" s="109"/>
      <c r="L93" s="18">
        <v>-648197.6407999997</v>
      </c>
      <c r="M93" s="106">
        <v>0.3502998602833783</v>
      </c>
      <c r="N93" s="106">
        <v>-0.0006157301191466261</v>
      </c>
      <c r="O93" s="20"/>
      <c r="W93" s="74"/>
      <c r="X93" s="105"/>
      <c r="Y93" s="3"/>
    </row>
    <row r="94" spans="10:26" ht="12.75">
      <c r="J94" s="103"/>
      <c r="K94" s="103"/>
      <c r="M94" s="105"/>
      <c r="N94" s="105"/>
      <c r="O94" s="20"/>
      <c r="P94" s="11"/>
      <c r="Q94" s="11"/>
      <c r="R94" s="11"/>
      <c r="S94" s="19"/>
      <c r="T94" s="19"/>
      <c r="U94" s="19"/>
      <c r="V94" s="19"/>
      <c r="W94" s="74"/>
      <c r="X94" s="105"/>
      <c r="Y94" s="3"/>
      <c r="Z94" s="88"/>
    </row>
    <row r="95" spans="2:25" ht="12.75">
      <c r="B95" s="1"/>
      <c r="C95" s="36" t="s">
        <v>78</v>
      </c>
      <c r="D95" s="37"/>
      <c r="E95" s="65"/>
      <c r="F95" s="14">
        <f>+F11+F33</f>
        <v>3733233007.6526046</v>
      </c>
      <c r="G95" s="14">
        <v>4057955745.95726</v>
      </c>
      <c r="H95" s="9"/>
      <c r="I95" s="14">
        <v>3841872970.5869164</v>
      </c>
      <c r="J95" s="2"/>
      <c r="K95" s="2"/>
      <c r="L95" s="74">
        <v>216082775.3703437</v>
      </c>
      <c r="M95" s="108">
        <v>0.05624412286003644</v>
      </c>
      <c r="N95" s="94">
        <v>1</v>
      </c>
      <c r="O95" s="77"/>
      <c r="P95" s="11" t="s">
        <v>80</v>
      </c>
      <c r="Q95" s="11"/>
      <c r="R95" s="11"/>
      <c r="S95" s="16">
        <f>+S55+S92</f>
        <v>3714619705.760915</v>
      </c>
      <c r="T95" s="14">
        <v>4057955745.9558</v>
      </c>
      <c r="U95" s="19"/>
      <c r="V95" s="14">
        <v>3841872970.5741796</v>
      </c>
      <c r="W95" s="74">
        <v>216082775.3816204</v>
      </c>
      <c r="X95" s="108">
        <v>0.056244122863158115</v>
      </c>
      <c r="Y95" s="101">
        <v>1</v>
      </c>
    </row>
    <row r="96" spans="2:25" ht="27" customHeight="1"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5"/>
      <c r="X96" s="20"/>
      <c r="Y96" s="3"/>
    </row>
    <row r="97" spans="2:25" ht="16.5" customHeight="1"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6"/>
      <c r="X97" s="20"/>
      <c r="Y97" s="3"/>
    </row>
    <row r="98" spans="2:25" ht="16.5" customHeight="1"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6"/>
      <c r="X98" s="20"/>
      <c r="Y98" s="3"/>
    </row>
    <row r="99" spans="2:25" ht="12.75">
      <c r="B99" s="38"/>
      <c r="C99" s="39" t="s">
        <v>79</v>
      </c>
      <c r="D99" s="38"/>
      <c r="E99" s="63"/>
      <c r="F99" s="14">
        <f>+F101+F104+F109</f>
        <v>0</v>
      </c>
      <c r="G99" s="14">
        <v>0</v>
      </c>
      <c r="H99" s="14"/>
      <c r="I99" s="14">
        <v>0</v>
      </c>
      <c r="J99" s="103"/>
      <c r="K99" s="103"/>
      <c r="L99" s="74">
        <v>0</v>
      </c>
      <c r="M99" s="105"/>
      <c r="N99" s="105"/>
      <c r="O99" s="20"/>
      <c r="P99" s="30" t="s">
        <v>84</v>
      </c>
      <c r="Q99" s="63"/>
      <c r="R99" s="20"/>
      <c r="S99" s="19">
        <f>+S101+S104+S109</f>
        <v>0</v>
      </c>
      <c r="T99" s="14">
        <v>0</v>
      </c>
      <c r="U99" s="19"/>
      <c r="V99" s="14">
        <v>0</v>
      </c>
      <c r="W99" s="74">
        <v>0</v>
      </c>
      <c r="X99" s="105"/>
      <c r="Y99" s="3"/>
    </row>
    <row r="100" spans="2:25" ht="12.75">
      <c r="B100" s="38"/>
      <c r="C100" s="103"/>
      <c r="D100" s="103"/>
      <c r="E100" s="113"/>
      <c r="F100" s="103"/>
      <c r="G100" s="103"/>
      <c r="H100" s="103"/>
      <c r="I100" s="103"/>
      <c r="J100" s="103"/>
      <c r="K100" s="103"/>
      <c r="L100" s="105"/>
      <c r="M100" s="105"/>
      <c r="N100" s="105"/>
      <c r="W100" s="75"/>
      <c r="Y100" s="3"/>
    </row>
    <row r="101" spans="2:25" ht="12.75">
      <c r="B101" s="40">
        <v>81</v>
      </c>
      <c r="C101" s="36" t="s">
        <v>81</v>
      </c>
      <c r="D101" s="38"/>
      <c r="E101" s="63"/>
      <c r="F101" s="16">
        <f>SUM(F102:F103)</f>
        <v>65102340.265089996</v>
      </c>
      <c r="G101" s="55">
        <v>41592891</v>
      </c>
      <c r="H101" s="16"/>
      <c r="I101" s="55">
        <v>65102340.265089996</v>
      </c>
      <c r="J101" s="103"/>
      <c r="K101" s="103"/>
      <c r="L101" s="19">
        <v>-23509449.265089996</v>
      </c>
      <c r="M101" s="108">
        <v>-0.3611152712692347</v>
      </c>
      <c r="N101" s="105"/>
      <c r="O101" s="72">
        <v>91</v>
      </c>
      <c r="P101" s="11" t="s">
        <v>86</v>
      </c>
      <c r="Q101" s="63"/>
      <c r="R101" s="20"/>
      <c r="S101" s="19">
        <f>SUM(S102:S103)</f>
        <v>164758449.86629</v>
      </c>
      <c r="T101" s="19">
        <v>24983905.774389997</v>
      </c>
      <c r="U101" s="19"/>
      <c r="V101" s="19">
        <v>150265726.93962</v>
      </c>
      <c r="W101" s="19">
        <v>-125281821.16522999</v>
      </c>
      <c r="X101" s="108">
        <v>-0.8337351684697265</v>
      </c>
      <c r="Y101" s="3"/>
    </row>
    <row r="102" spans="2:25" ht="24" customHeight="1">
      <c r="B102" s="41">
        <v>8120</v>
      </c>
      <c r="C102" s="37" t="s">
        <v>82</v>
      </c>
      <c r="D102" s="38"/>
      <c r="E102" s="66"/>
      <c r="F102" s="42">
        <v>43367088.3</v>
      </c>
      <c r="G102" s="51">
        <v>41592891</v>
      </c>
      <c r="H102" s="42"/>
      <c r="I102" s="18">
        <v>43367088.3</v>
      </c>
      <c r="J102" s="103"/>
      <c r="K102" s="103"/>
      <c r="L102" s="18">
        <v>-1774197.299999997</v>
      </c>
      <c r="M102" s="105">
        <v>-0.04091114643728565</v>
      </c>
      <c r="N102" s="105"/>
      <c r="O102" s="78">
        <v>9120</v>
      </c>
      <c r="P102" s="22" t="s">
        <v>82</v>
      </c>
      <c r="Q102" s="30"/>
      <c r="R102" s="20"/>
      <c r="S102" s="43">
        <v>135114922.094</v>
      </c>
      <c r="T102" s="21">
        <v>15451556.9563</v>
      </c>
      <c r="U102" s="43"/>
      <c r="V102" s="21">
        <v>123270678.9239</v>
      </c>
      <c r="W102" s="21">
        <v>-107819121.96759999</v>
      </c>
      <c r="X102" s="105">
        <v>-0.8746534286077967</v>
      </c>
      <c r="Y102" s="3"/>
    </row>
    <row r="103" spans="2:25" ht="12.75">
      <c r="B103" s="41">
        <v>8190</v>
      </c>
      <c r="C103" s="37" t="s">
        <v>83</v>
      </c>
      <c r="D103" s="38"/>
      <c r="E103" s="66"/>
      <c r="F103" s="42">
        <v>21735251.96509</v>
      </c>
      <c r="G103" s="51">
        <v>0</v>
      </c>
      <c r="H103" s="42"/>
      <c r="I103" s="18">
        <v>21735251.96509</v>
      </c>
      <c r="J103" s="103"/>
      <c r="K103" s="103"/>
      <c r="L103" s="18">
        <v>-21735251.96509</v>
      </c>
      <c r="M103" s="105">
        <v>-1</v>
      </c>
      <c r="N103" s="105"/>
      <c r="O103" s="78">
        <v>9190</v>
      </c>
      <c r="P103" s="9" t="s">
        <v>89</v>
      </c>
      <c r="Q103" s="20"/>
      <c r="R103" s="20"/>
      <c r="S103" s="43">
        <v>29643527.77229</v>
      </c>
      <c r="T103" s="21">
        <v>9532348.81809</v>
      </c>
      <c r="U103" s="43"/>
      <c r="V103" s="21">
        <v>26995048.01572</v>
      </c>
      <c r="W103" s="21">
        <v>-17462699.19763</v>
      </c>
      <c r="X103" s="105">
        <v>-0.646885280124746</v>
      </c>
      <c r="Y103" s="3"/>
    </row>
    <row r="104" spans="2:25" ht="12.75">
      <c r="B104" s="40">
        <v>83</v>
      </c>
      <c r="C104" s="36" t="s">
        <v>85</v>
      </c>
      <c r="D104" s="38"/>
      <c r="E104" s="66"/>
      <c r="F104" s="16">
        <f>SUM(F105:F108)</f>
        <v>9863144.221530002</v>
      </c>
      <c r="G104" s="55">
        <v>79993791.7006</v>
      </c>
      <c r="H104" s="16"/>
      <c r="I104" s="55">
        <v>136548533.15252998</v>
      </c>
      <c r="J104" s="103"/>
      <c r="K104" s="103"/>
      <c r="L104" s="19">
        <v>-56554741.45192999</v>
      </c>
      <c r="M104" s="108">
        <v>-0.4141731891675186</v>
      </c>
      <c r="N104" s="105"/>
      <c r="O104" s="72">
        <v>93</v>
      </c>
      <c r="P104" s="11" t="s">
        <v>97</v>
      </c>
      <c r="Q104" s="20"/>
      <c r="R104" s="20"/>
      <c r="S104" s="19">
        <f>SUM(S105:S108)</f>
        <v>107553601.25775999</v>
      </c>
      <c r="T104" s="19">
        <v>53760164.96177</v>
      </c>
      <c r="U104" s="19"/>
      <c r="V104" s="19">
        <v>107266742.43667</v>
      </c>
      <c r="W104" s="19">
        <v>-53506577.47490001</v>
      </c>
      <c r="X104" s="108">
        <v>-0.4988179584785111</v>
      </c>
      <c r="Y104" s="3"/>
    </row>
    <row r="105" spans="2:25" ht="12.75">
      <c r="B105" s="41">
        <v>8315</v>
      </c>
      <c r="C105" s="37" t="s">
        <v>87</v>
      </c>
      <c r="D105" s="38"/>
      <c r="E105" s="66"/>
      <c r="F105" s="42">
        <v>9396801.69951</v>
      </c>
      <c r="G105" s="51">
        <v>464970.38233</v>
      </c>
      <c r="H105" s="42"/>
      <c r="I105" s="18">
        <v>136082190.63051</v>
      </c>
      <c r="J105" s="103"/>
      <c r="K105" s="103"/>
      <c r="L105" s="18">
        <v>-135617220.24818</v>
      </c>
      <c r="M105" s="105">
        <v>-0.9965831650697593</v>
      </c>
      <c r="N105" s="105"/>
      <c r="O105" s="20">
        <v>9308</v>
      </c>
      <c r="P105" s="20" t="s">
        <v>96</v>
      </c>
      <c r="Q105" s="20"/>
      <c r="R105" s="20"/>
      <c r="S105" s="43">
        <v>240990.95514</v>
      </c>
      <c r="T105" s="21">
        <v>0</v>
      </c>
      <c r="U105" s="43"/>
      <c r="V105" s="21">
        <v>240990.95514</v>
      </c>
      <c r="W105" s="21">
        <v>-240990.95514</v>
      </c>
      <c r="X105" s="105">
        <v>-1</v>
      </c>
      <c r="Y105" s="3"/>
    </row>
    <row r="106" spans="2:25" ht="12.75">
      <c r="B106" s="4">
        <v>8347</v>
      </c>
      <c r="C106" s="4" t="s">
        <v>130</v>
      </c>
      <c r="G106" s="51">
        <v>79062478.79625</v>
      </c>
      <c r="I106" s="4">
        <v>0</v>
      </c>
      <c r="L106" s="75">
        <v>79062478.79625</v>
      </c>
      <c r="M106" s="105">
        <v>1</v>
      </c>
      <c r="N106" s="105"/>
      <c r="O106" s="20">
        <v>9350</v>
      </c>
      <c r="P106" s="20" t="s">
        <v>98</v>
      </c>
      <c r="Q106" s="20"/>
      <c r="R106" s="20"/>
      <c r="S106" s="43">
        <v>27500000</v>
      </c>
      <c r="T106" s="21">
        <v>0</v>
      </c>
      <c r="U106" s="43"/>
      <c r="V106" s="21">
        <v>27500000</v>
      </c>
      <c r="W106" s="21">
        <v>-27500000</v>
      </c>
      <c r="X106" s="105">
        <v>-1</v>
      </c>
      <c r="Y106" s="3"/>
    </row>
    <row r="107" spans="2:25" ht="12.75">
      <c r="B107" s="41">
        <v>8361</v>
      </c>
      <c r="C107" s="37" t="s">
        <v>88</v>
      </c>
      <c r="D107" s="38"/>
      <c r="E107" s="66"/>
      <c r="F107" s="42">
        <v>299005.00331</v>
      </c>
      <c r="G107" s="51">
        <v>299005.00331</v>
      </c>
      <c r="H107" s="42"/>
      <c r="I107" s="18">
        <v>299005.00331</v>
      </c>
      <c r="J107" s="103"/>
      <c r="K107" s="103"/>
      <c r="L107" s="75">
        <v>0</v>
      </c>
      <c r="M107" s="105">
        <v>0</v>
      </c>
      <c r="N107" s="105"/>
      <c r="O107" s="20">
        <v>9368</v>
      </c>
      <c r="P107" s="20" t="s">
        <v>99</v>
      </c>
      <c r="Q107" s="20"/>
      <c r="R107" s="20"/>
      <c r="S107" s="43">
        <v>16353111.01523</v>
      </c>
      <c r="T107" s="21">
        <v>0</v>
      </c>
      <c r="U107" s="43"/>
      <c r="V107" s="21">
        <v>16353111.01523</v>
      </c>
      <c r="W107" s="21">
        <v>-16353111.01523</v>
      </c>
      <c r="X107" s="105">
        <v>-1</v>
      </c>
      <c r="Y107" s="3"/>
    </row>
    <row r="108" spans="2:25" ht="12.75">
      <c r="B108" s="41">
        <v>8390</v>
      </c>
      <c r="C108" s="37" t="s">
        <v>90</v>
      </c>
      <c r="D108" s="38"/>
      <c r="E108" s="66"/>
      <c r="F108" s="42">
        <v>167337.51871</v>
      </c>
      <c r="G108" s="51">
        <v>167337.51871</v>
      </c>
      <c r="H108" s="42"/>
      <c r="I108" s="18">
        <v>167337.51871</v>
      </c>
      <c r="J108" s="103"/>
      <c r="K108" s="103"/>
      <c r="L108" s="75">
        <v>0</v>
      </c>
      <c r="M108" s="105">
        <v>0</v>
      </c>
      <c r="N108" s="105"/>
      <c r="O108" s="20">
        <v>9390</v>
      </c>
      <c r="P108" s="20" t="s">
        <v>100</v>
      </c>
      <c r="Q108" s="20"/>
      <c r="R108" s="20"/>
      <c r="S108" s="43">
        <v>63459499.28739</v>
      </c>
      <c r="T108" s="21">
        <v>53760164.96177</v>
      </c>
      <c r="U108" s="43"/>
      <c r="V108" s="21">
        <v>63172640.4663</v>
      </c>
      <c r="W108" s="21">
        <v>-9412475.504530005</v>
      </c>
      <c r="X108" s="105">
        <v>-0.14899607543792906</v>
      </c>
      <c r="Y108" s="3"/>
    </row>
    <row r="109" spans="2:24" ht="12.75">
      <c r="B109" s="40">
        <v>89</v>
      </c>
      <c r="C109" s="36" t="s">
        <v>92</v>
      </c>
      <c r="D109" s="38"/>
      <c r="E109" s="66"/>
      <c r="F109" s="16">
        <f>SUM(F110:F111)</f>
        <v>-74965484.48662001</v>
      </c>
      <c r="G109" s="55">
        <v>-121586682.7006</v>
      </c>
      <c r="H109" s="16"/>
      <c r="I109" s="55">
        <v>-201650873.41762</v>
      </c>
      <c r="J109" s="103"/>
      <c r="K109" s="103"/>
      <c r="L109" s="74">
        <v>80064190.71702</v>
      </c>
      <c r="M109" s="108">
        <v>-0.397043609879173</v>
      </c>
      <c r="N109" s="105"/>
      <c r="O109" s="72">
        <v>99</v>
      </c>
      <c r="P109" s="11" t="s">
        <v>91</v>
      </c>
      <c r="Q109" s="30"/>
      <c r="R109" s="20"/>
      <c r="S109" s="19">
        <f>SUM(S110:S111)</f>
        <v>-272312051.12405</v>
      </c>
      <c r="T109" s="19">
        <v>-78744070.73616</v>
      </c>
      <c r="U109" s="19"/>
      <c r="V109" s="19">
        <v>-257532469.37629</v>
      </c>
      <c r="W109" s="74">
        <v>178788398.64012998</v>
      </c>
      <c r="X109" s="108">
        <v>-0.6942363387153944</v>
      </c>
    </row>
    <row r="110" spans="2:25" ht="12.75">
      <c r="B110" s="38">
        <v>8905</v>
      </c>
      <c r="C110" s="38" t="s">
        <v>94</v>
      </c>
      <c r="D110" s="38"/>
      <c r="E110" s="66"/>
      <c r="F110" s="42">
        <v>-65102340.26509</v>
      </c>
      <c r="G110" s="51">
        <v>-41592891</v>
      </c>
      <c r="H110" s="42"/>
      <c r="I110" s="18">
        <v>-65102340.26509</v>
      </c>
      <c r="J110" s="103"/>
      <c r="K110" s="103"/>
      <c r="L110" s="75">
        <v>23509449.265090004</v>
      </c>
      <c r="M110" s="105">
        <v>-0.3611152712692348</v>
      </c>
      <c r="N110" s="105"/>
      <c r="O110" s="78">
        <v>9905</v>
      </c>
      <c r="P110" s="9" t="s">
        <v>93</v>
      </c>
      <c r="Q110" s="30"/>
      <c r="R110" s="20"/>
      <c r="S110" s="43">
        <v>-164758449.86629</v>
      </c>
      <c r="T110" s="21">
        <v>-24983905.77439</v>
      </c>
      <c r="U110" s="43"/>
      <c r="V110" s="21">
        <v>-150265726.93962</v>
      </c>
      <c r="W110" s="75">
        <v>125281821.16522999</v>
      </c>
      <c r="X110" s="105">
        <v>-0.8337351684697265</v>
      </c>
      <c r="Y110" s="3"/>
    </row>
    <row r="111" spans="2:25" ht="12.75">
      <c r="B111" s="38">
        <v>8915</v>
      </c>
      <c r="C111" s="38" t="s">
        <v>95</v>
      </c>
      <c r="D111" s="38"/>
      <c r="E111" s="66"/>
      <c r="F111" s="42">
        <v>-9863144.22153</v>
      </c>
      <c r="G111" s="51">
        <v>-79993791.7006</v>
      </c>
      <c r="H111" s="42"/>
      <c r="I111" s="18">
        <v>-136548533.15253</v>
      </c>
      <c r="J111" s="103"/>
      <c r="K111" s="103"/>
      <c r="L111" s="75">
        <v>56554741.45193002</v>
      </c>
      <c r="M111" s="105">
        <v>-0.4141731891675187</v>
      </c>
      <c r="N111" s="105"/>
      <c r="O111" s="20">
        <v>9915</v>
      </c>
      <c r="P111" s="20" t="s">
        <v>101</v>
      </c>
      <c r="Q111" s="20"/>
      <c r="R111" s="20"/>
      <c r="S111" s="43">
        <v>-107553601.25776</v>
      </c>
      <c r="T111" s="21">
        <v>-53760164.96177</v>
      </c>
      <c r="U111" s="43"/>
      <c r="V111" s="21">
        <v>-107266742.43667</v>
      </c>
      <c r="W111" s="75">
        <v>53506577.47490001</v>
      </c>
      <c r="X111" s="105">
        <v>-0.4988179584785111</v>
      </c>
      <c r="Y111" s="3"/>
    </row>
    <row r="112" spans="2:25" ht="12.75">
      <c r="B112" s="3"/>
      <c r="C112" s="3"/>
      <c r="D112" s="3"/>
      <c r="E112" s="53"/>
      <c r="F112" s="3"/>
      <c r="G112" s="3"/>
      <c r="H112" s="3"/>
      <c r="I112" s="3"/>
      <c r="J112" s="103"/>
      <c r="K112" s="103"/>
      <c r="L112" s="105"/>
      <c r="M112" s="105"/>
      <c r="N112" s="105"/>
      <c r="O112" s="20"/>
      <c r="P112" s="20"/>
      <c r="Q112" s="20"/>
      <c r="R112" s="20"/>
      <c r="S112" s="20"/>
      <c r="T112" s="20"/>
      <c r="U112" s="20"/>
      <c r="V112" s="20"/>
      <c r="W112" s="20"/>
      <c r="X112" s="105"/>
      <c r="Y112" s="3"/>
    </row>
    <row r="113" spans="2:25" ht="12.75">
      <c r="B113" s="3"/>
      <c r="C113" s="3"/>
      <c r="D113" s="3"/>
      <c r="E113" s="53"/>
      <c r="F113" s="3"/>
      <c r="G113" s="3"/>
      <c r="H113" s="3"/>
      <c r="I113" s="3"/>
      <c r="J113" s="103"/>
      <c r="K113" s="103"/>
      <c r="L113" s="105"/>
      <c r="M113" s="105"/>
      <c r="N113" s="105"/>
      <c r="O113" s="20"/>
      <c r="P113" s="20"/>
      <c r="Q113" s="20"/>
      <c r="R113" s="20"/>
      <c r="S113" s="20"/>
      <c r="T113" s="20"/>
      <c r="U113" s="20"/>
      <c r="V113" s="20"/>
      <c r="W113" s="20"/>
      <c r="X113" s="105"/>
      <c r="Y113" s="3"/>
    </row>
    <row r="114" spans="2:25" ht="12.75">
      <c r="B114" s="3"/>
      <c r="C114" s="3"/>
      <c r="D114" s="3"/>
      <c r="E114" s="53"/>
      <c r="F114" s="3"/>
      <c r="G114" s="3"/>
      <c r="H114" s="3"/>
      <c r="I114" s="3"/>
      <c r="J114" s="103"/>
      <c r="K114" s="103"/>
      <c r="L114" s="105"/>
      <c r="M114" s="105"/>
      <c r="N114" s="105"/>
      <c r="O114" s="20"/>
      <c r="P114" s="20"/>
      <c r="Q114" s="20"/>
      <c r="R114" s="20"/>
      <c r="S114" s="20"/>
      <c r="T114" s="20"/>
      <c r="U114" s="20"/>
      <c r="V114" s="20"/>
      <c r="W114" s="20"/>
      <c r="X114" s="105"/>
      <c r="Y114" s="3"/>
    </row>
    <row r="115" spans="2:25" ht="12.75">
      <c r="B115" s="3"/>
      <c r="C115" s="3"/>
      <c r="D115" s="3"/>
      <c r="E115" s="53"/>
      <c r="F115" s="3"/>
      <c r="G115" s="3"/>
      <c r="H115" s="3"/>
      <c r="I115" s="3"/>
      <c r="J115" s="103"/>
      <c r="K115" s="103"/>
      <c r="L115" s="105"/>
      <c r="M115" s="105"/>
      <c r="N115" s="105"/>
      <c r="O115" s="20"/>
      <c r="P115" s="20"/>
      <c r="Q115" s="20"/>
      <c r="R115" s="20"/>
      <c r="S115" s="20"/>
      <c r="T115" s="20"/>
      <c r="U115" s="20"/>
      <c r="V115" s="20"/>
      <c r="W115" s="20"/>
      <c r="X115" s="105"/>
      <c r="Y115" s="3"/>
    </row>
    <row r="116" spans="2:25" ht="12.75">
      <c r="B116" s="3"/>
      <c r="C116" s="3"/>
      <c r="D116" s="3"/>
      <c r="E116" s="53"/>
      <c r="F116" s="3"/>
      <c r="G116" s="3"/>
      <c r="H116" s="3"/>
      <c r="I116" s="3"/>
      <c r="J116" s="103"/>
      <c r="K116" s="103"/>
      <c r="L116" s="105"/>
      <c r="M116" s="105"/>
      <c r="N116" s="105"/>
      <c r="O116" s="20"/>
      <c r="P116" s="20"/>
      <c r="Q116" s="20"/>
      <c r="R116" s="20"/>
      <c r="S116" s="20"/>
      <c r="T116" s="20"/>
      <c r="U116" s="20"/>
      <c r="V116" s="20"/>
      <c r="W116" s="20"/>
      <c r="X116" s="105"/>
      <c r="Y116" s="3"/>
    </row>
    <row r="117" spans="2:25" ht="12.75">
      <c r="B117" s="3"/>
      <c r="C117" s="3"/>
      <c r="D117" s="3"/>
      <c r="E117" s="53"/>
      <c r="F117" s="3"/>
      <c r="G117" s="3"/>
      <c r="H117" s="3"/>
      <c r="I117" s="3"/>
      <c r="J117" s="103"/>
      <c r="K117" s="103"/>
      <c r="L117" s="105"/>
      <c r="M117" s="105"/>
      <c r="N117" s="105"/>
      <c r="O117" s="20"/>
      <c r="P117" s="20"/>
      <c r="Q117" s="20"/>
      <c r="R117" s="20"/>
      <c r="S117" s="20"/>
      <c r="T117" s="20"/>
      <c r="U117" s="20"/>
      <c r="V117" s="20"/>
      <c r="W117" s="20"/>
      <c r="X117" s="105"/>
      <c r="Y117" s="3"/>
    </row>
    <row r="118" spans="3:24" ht="12.75">
      <c r="C118" s="79" t="s">
        <v>127</v>
      </c>
      <c r="D118" s="99"/>
      <c r="E118" s="100"/>
      <c r="F118" s="46"/>
      <c r="G118" s="46"/>
      <c r="H118" s="46"/>
      <c r="I118" s="46"/>
      <c r="K118" s="9"/>
      <c r="L118" s="58"/>
      <c r="M118" s="58"/>
      <c r="N118" s="58"/>
      <c r="P118" s="79"/>
      <c r="Q118" s="80"/>
      <c r="R118" s="81"/>
      <c r="S118" s="81"/>
      <c r="T118" s="81"/>
      <c r="U118" s="81"/>
      <c r="V118" s="81"/>
      <c r="W118" s="81"/>
      <c r="X118" s="58"/>
    </row>
    <row r="119" spans="3:24" ht="12.75">
      <c r="C119" s="67" t="s">
        <v>135</v>
      </c>
      <c r="D119" s="44"/>
      <c r="E119" s="67"/>
      <c r="F119" s="44"/>
      <c r="G119" s="44"/>
      <c r="H119" s="44"/>
      <c r="I119" s="44"/>
      <c r="K119" s="9"/>
      <c r="L119" s="58"/>
      <c r="M119" s="58"/>
      <c r="N119" s="58"/>
      <c r="P119" s="82" t="s">
        <v>118</v>
      </c>
      <c r="Q119" s="81"/>
      <c r="V119" s="20"/>
      <c r="W119" s="20"/>
      <c r="X119" s="58"/>
    </row>
    <row r="120" spans="3:24" ht="12.75">
      <c r="C120" s="68" t="s">
        <v>136</v>
      </c>
      <c r="D120" s="47"/>
      <c r="E120" s="68"/>
      <c r="F120" s="47"/>
      <c r="G120" s="47"/>
      <c r="H120" s="47"/>
      <c r="I120" s="47"/>
      <c r="K120" s="9"/>
      <c r="L120" s="58"/>
      <c r="M120" s="58"/>
      <c r="N120" s="58"/>
      <c r="P120" s="81" t="s">
        <v>119</v>
      </c>
      <c r="V120" s="20"/>
      <c r="W120" s="20"/>
      <c r="X120" s="58"/>
    </row>
    <row r="121" spans="3:24" ht="12.75">
      <c r="C121" s="64" t="s">
        <v>137</v>
      </c>
      <c r="K121" s="9"/>
      <c r="L121" s="58"/>
      <c r="M121" s="58"/>
      <c r="N121" s="58"/>
      <c r="P121" s="73" t="s">
        <v>120</v>
      </c>
      <c r="V121" s="20"/>
      <c r="W121" s="20"/>
      <c r="X121" s="58"/>
    </row>
    <row r="122" spans="2:24" ht="12.75">
      <c r="B122" s="73"/>
      <c r="K122" s="9"/>
      <c r="L122" s="58"/>
      <c r="M122" s="58"/>
      <c r="N122" s="58"/>
      <c r="P122" s="73" t="s">
        <v>121</v>
      </c>
      <c r="V122" s="20"/>
      <c r="W122" s="20"/>
      <c r="X122" s="58"/>
    </row>
    <row r="123" spans="11:24" ht="12.75">
      <c r="K123" s="9"/>
      <c r="L123" s="58"/>
      <c r="M123" s="58"/>
      <c r="N123" s="58"/>
      <c r="V123" s="20"/>
      <c r="W123" s="20"/>
      <c r="X123" s="58"/>
    </row>
    <row r="124" spans="11:24" ht="12.75">
      <c r="K124" s="9"/>
      <c r="L124" s="58"/>
      <c r="M124" s="58"/>
      <c r="N124" s="58"/>
      <c r="O124" s="83"/>
      <c r="V124" s="20"/>
      <c r="W124" s="20"/>
      <c r="X124" s="58"/>
    </row>
    <row r="125" spans="11:24" ht="12.75">
      <c r="K125" s="9"/>
      <c r="L125" s="58"/>
      <c r="M125" s="58"/>
      <c r="N125" s="58"/>
      <c r="V125" s="20"/>
      <c r="W125" s="20"/>
      <c r="X125" s="58"/>
    </row>
    <row r="126" spans="11:24" ht="12.75">
      <c r="K126" s="9"/>
      <c r="L126" s="58"/>
      <c r="M126" s="58"/>
      <c r="N126" s="58"/>
      <c r="V126" s="20"/>
      <c r="W126" s="20"/>
      <c r="X126" s="58"/>
    </row>
    <row r="127" spans="11:24" ht="12.75">
      <c r="K127" s="9"/>
      <c r="L127" s="58"/>
      <c r="M127" s="58"/>
      <c r="N127" s="58"/>
      <c r="V127" s="20"/>
      <c r="W127" s="20"/>
      <c r="X127" s="58"/>
    </row>
    <row r="128" spans="11:24" ht="12.75">
      <c r="K128" s="9"/>
      <c r="L128" s="58"/>
      <c r="M128" s="58"/>
      <c r="N128" s="58"/>
      <c r="V128" s="20"/>
      <c r="W128" s="20"/>
      <c r="X128" s="58"/>
    </row>
    <row r="129" spans="11:24" ht="12.75">
      <c r="K129" s="9"/>
      <c r="L129" s="58"/>
      <c r="M129" s="58"/>
      <c r="N129" s="58"/>
      <c r="V129" s="20"/>
      <c r="W129" s="20"/>
      <c r="X129" s="58"/>
    </row>
    <row r="130" spans="11:24" ht="12.75">
      <c r="K130" s="9"/>
      <c r="L130" s="58"/>
      <c r="M130" s="58"/>
      <c r="N130" s="58"/>
      <c r="V130" s="20"/>
      <c r="W130" s="20"/>
      <c r="X130" s="58"/>
    </row>
    <row r="131" spans="11:24" ht="12.75">
      <c r="K131" s="9"/>
      <c r="L131" s="58"/>
      <c r="M131" s="58"/>
      <c r="N131" s="58"/>
      <c r="V131" s="20"/>
      <c r="W131" s="20"/>
      <c r="X131" s="58"/>
    </row>
    <row r="132" spans="11:24" ht="12.75">
      <c r="K132" s="9"/>
      <c r="L132" s="58"/>
      <c r="M132" s="58"/>
      <c r="N132" s="58"/>
      <c r="V132" s="20"/>
      <c r="W132" s="20"/>
      <c r="X132" s="58"/>
    </row>
    <row r="133" spans="11:24" ht="12.75">
      <c r="K133" s="9"/>
      <c r="L133" s="58"/>
      <c r="M133" s="58"/>
      <c r="N133" s="58"/>
      <c r="V133" s="20"/>
      <c r="W133" s="20"/>
      <c r="X133" s="58"/>
    </row>
    <row r="134" spans="11:24" ht="12.75">
      <c r="K134" s="9"/>
      <c r="L134" s="58"/>
      <c r="M134" s="58"/>
      <c r="N134" s="58"/>
      <c r="V134" s="20"/>
      <c r="W134" s="20"/>
      <c r="X134" s="58"/>
    </row>
    <row r="135" spans="11:24" ht="12.75">
      <c r="K135" s="9"/>
      <c r="L135" s="58"/>
      <c r="M135" s="58"/>
      <c r="N135" s="58"/>
      <c r="V135" s="20"/>
      <c r="W135" s="20"/>
      <c r="X135" s="58"/>
    </row>
    <row r="136" spans="11:24" ht="12.75">
      <c r="K136" s="9"/>
      <c r="L136" s="58"/>
      <c r="M136" s="58"/>
      <c r="N136" s="58"/>
      <c r="V136" s="20"/>
      <c r="W136" s="20"/>
      <c r="X136" s="58"/>
    </row>
    <row r="137" spans="11:24" ht="12.75">
      <c r="K137" s="9"/>
      <c r="L137" s="58"/>
      <c r="M137" s="58"/>
      <c r="N137" s="58"/>
      <c r="V137" s="20"/>
      <c r="W137" s="20"/>
      <c r="X137" s="58"/>
    </row>
    <row r="138" spans="11:24" ht="12.75">
      <c r="K138" s="48"/>
      <c r="L138" s="84"/>
      <c r="M138" s="84"/>
      <c r="N138" s="84"/>
      <c r="V138" s="20"/>
      <c r="W138" s="20"/>
      <c r="X138" s="84"/>
    </row>
    <row r="139" spans="11:24" ht="12.75">
      <c r="K139" s="48"/>
      <c r="L139" s="84"/>
      <c r="M139" s="84"/>
      <c r="N139" s="84"/>
      <c r="V139" s="20"/>
      <c r="W139" s="20"/>
      <c r="X139" s="84"/>
    </row>
    <row r="140" spans="11:24" ht="12.75">
      <c r="K140" s="48"/>
      <c r="L140" s="84"/>
      <c r="M140" s="84"/>
      <c r="N140" s="84"/>
      <c r="V140" s="20"/>
      <c r="W140" s="20"/>
      <c r="X140" s="84"/>
    </row>
    <row r="141" spans="11:24" ht="12.75">
      <c r="K141" s="48"/>
      <c r="L141" s="84"/>
      <c r="M141" s="84"/>
      <c r="N141" s="84"/>
      <c r="V141" s="20"/>
      <c r="W141" s="20"/>
      <c r="X141" s="84"/>
    </row>
    <row r="142" spans="11:24" ht="12.75">
      <c r="K142" s="48"/>
      <c r="L142" s="84"/>
      <c r="M142" s="84"/>
      <c r="N142" s="84"/>
      <c r="V142" s="20"/>
      <c r="W142" s="20"/>
      <c r="X142" s="84"/>
    </row>
    <row r="143" spans="11:24" ht="12.75">
      <c r="K143" s="48"/>
      <c r="L143" s="84"/>
      <c r="M143" s="84"/>
      <c r="N143" s="84"/>
      <c r="V143" s="20"/>
      <c r="W143" s="20"/>
      <c r="X143" s="84"/>
    </row>
    <row r="144" spans="11:24" ht="12.75">
      <c r="K144" s="48"/>
      <c r="L144" s="84"/>
      <c r="M144" s="84"/>
      <c r="N144" s="84"/>
      <c r="V144" s="20"/>
      <c r="W144" s="20"/>
      <c r="X144" s="84"/>
    </row>
    <row r="145" spans="11:24" ht="12.75">
      <c r="K145" s="48"/>
      <c r="L145" s="84"/>
      <c r="M145" s="84"/>
      <c r="N145" s="84"/>
      <c r="V145" s="20"/>
      <c r="W145" s="20"/>
      <c r="X145" s="84"/>
    </row>
    <row r="146" spans="11:24" ht="12.75">
      <c r="K146" s="48"/>
      <c r="L146" s="84"/>
      <c r="M146" s="84"/>
      <c r="N146" s="84"/>
      <c r="V146" s="20"/>
      <c r="W146" s="20"/>
      <c r="X146" s="84"/>
    </row>
    <row r="147" spans="11:24" ht="12.75">
      <c r="K147" s="48"/>
      <c r="L147" s="84"/>
      <c r="M147" s="84"/>
      <c r="N147" s="84"/>
      <c r="V147" s="20"/>
      <c r="W147" s="20"/>
      <c r="X147" s="84"/>
    </row>
    <row r="148" spans="11:24" ht="12.75">
      <c r="K148" s="48"/>
      <c r="L148" s="84"/>
      <c r="M148" s="84"/>
      <c r="N148" s="84"/>
      <c r="V148" s="20"/>
      <c r="W148" s="20"/>
      <c r="X148" s="84"/>
    </row>
    <row r="149" spans="11:24" ht="12.75">
      <c r="K149" s="1"/>
      <c r="L149" s="58"/>
      <c r="M149" s="58"/>
      <c r="N149" s="58"/>
      <c r="V149" s="20"/>
      <c r="W149" s="20"/>
      <c r="X149" s="58"/>
    </row>
    <row r="150" spans="11:24" ht="12.75">
      <c r="K150" s="1"/>
      <c r="L150" s="58"/>
      <c r="M150" s="58"/>
      <c r="N150" s="58"/>
      <c r="V150" s="20"/>
      <c r="W150" s="20"/>
      <c r="X150" s="58"/>
    </row>
    <row r="151" spans="11:25" ht="12.75">
      <c r="K151" s="1"/>
      <c r="L151" s="58"/>
      <c r="M151" s="58"/>
      <c r="N151" s="58"/>
      <c r="V151" s="20"/>
      <c r="W151" s="20"/>
      <c r="X151" s="58"/>
      <c r="Y151" s="4" t="e">
        <f>LOWER(#REF!)</f>
        <v>#REF!</v>
      </c>
    </row>
    <row r="152" spans="11:24" ht="12.75">
      <c r="K152" s="48"/>
      <c r="L152" s="84"/>
      <c r="M152" s="84"/>
      <c r="N152" s="84"/>
      <c r="V152" s="20"/>
      <c r="W152" s="20"/>
      <c r="X152" s="84"/>
    </row>
    <row r="153" spans="11:24" ht="12.75">
      <c r="K153" s="48"/>
      <c r="L153" s="84"/>
      <c r="M153" s="84"/>
      <c r="N153" s="84"/>
      <c r="V153" s="20"/>
      <c r="W153" s="20"/>
      <c r="X153" s="84"/>
    </row>
    <row r="154" spans="11:24" ht="12.75">
      <c r="K154" s="48"/>
      <c r="L154" s="84"/>
      <c r="M154" s="84"/>
      <c r="N154" s="84"/>
      <c r="V154" s="20"/>
      <c r="W154" s="20"/>
      <c r="X154" s="84"/>
    </row>
    <row r="155" spans="11:24" ht="12.75">
      <c r="K155" s="48"/>
      <c r="L155" s="84"/>
      <c r="M155" s="84"/>
      <c r="N155" s="84"/>
      <c r="V155" s="20"/>
      <c r="W155" s="20"/>
      <c r="X155" s="84"/>
    </row>
    <row r="156" spans="11:24" ht="12.75">
      <c r="K156" s="48"/>
      <c r="L156" s="84"/>
      <c r="M156" s="84"/>
      <c r="N156" s="84"/>
      <c r="V156" s="20"/>
      <c r="W156" s="20"/>
      <c r="X156" s="84"/>
    </row>
    <row r="157" spans="11:24" ht="12.75">
      <c r="K157" s="48"/>
      <c r="L157" s="84"/>
      <c r="M157" s="84"/>
      <c r="N157" s="84"/>
      <c r="V157" s="20"/>
      <c r="W157" s="20"/>
      <c r="X157" s="84"/>
    </row>
    <row r="158" spans="11:24" ht="12.75">
      <c r="K158" s="48"/>
      <c r="L158" s="84"/>
      <c r="M158" s="84"/>
      <c r="N158" s="84"/>
      <c r="V158" s="20"/>
      <c r="W158" s="20"/>
      <c r="X158" s="84"/>
    </row>
    <row r="159" spans="11:24" ht="12.75">
      <c r="K159" s="48"/>
      <c r="L159" s="84"/>
      <c r="M159" s="84"/>
      <c r="N159" s="84"/>
      <c r="V159" s="20"/>
      <c r="W159" s="20"/>
      <c r="X159" s="84"/>
    </row>
    <row r="160" spans="11:24" ht="12.75">
      <c r="K160" s="48"/>
      <c r="L160" s="84"/>
      <c r="M160" s="84"/>
      <c r="N160" s="84"/>
      <c r="V160" s="20"/>
      <c r="W160" s="20"/>
      <c r="X160" s="84"/>
    </row>
    <row r="161" spans="11:24" ht="12.75">
      <c r="K161" s="45"/>
      <c r="L161" s="85"/>
      <c r="M161" s="85"/>
      <c r="N161" s="85"/>
      <c r="V161" s="20"/>
      <c r="W161" s="20"/>
      <c r="X161" s="85"/>
    </row>
    <row r="162" spans="11:24" ht="12.75">
      <c r="K162" s="49"/>
      <c r="L162" s="86"/>
      <c r="M162" s="86"/>
      <c r="N162" s="86"/>
      <c r="V162" s="20"/>
      <c r="W162" s="20"/>
      <c r="X162" s="86"/>
    </row>
    <row r="163" spans="11:24" ht="12.75">
      <c r="K163" s="50"/>
      <c r="L163" s="87"/>
      <c r="M163" s="87"/>
      <c r="N163" s="87"/>
      <c r="V163" s="20"/>
      <c r="W163" s="20"/>
      <c r="X163" s="87"/>
    </row>
    <row r="164" spans="11:24" ht="12.75">
      <c r="K164" s="48"/>
      <c r="L164" s="84"/>
      <c r="M164" s="84"/>
      <c r="N164" s="84"/>
      <c r="V164" s="20"/>
      <c r="W164" s="20"/>
      <c r="X164" s="84"/>
    </row>
    <row r="165" spans="11:24" ht="12.75">
      <c r="K165" s="48"/>
      <c r="L165" s="84"/>
      <c r="M165" s="84"/>
      <c r="N165" s="84"/>
      <c r="V165" s="20"/>
      <c r="W165" s="20"/>
      <c r="X165" s="84"/>
    </row>
    <row r="166" spans="11:24" ht="12.75">
      <c r="K166" s="48"/>
      <c r="L166" s="84"/>
      <c r="M166" s="84"/>
      <c r="N166" s="84"/>
      <c r="V166" s="20"/>
      <c r="W166" s="20"/>
      <c r="X166" s="84"/>
    </row>
    <row r="167" spans="11:24" ht="12.75">
      <c r="K167" s="48"/>
      <c r="L167" s="84"/>
      <c r="M167" s="84"/>
      <c r="N167" s="84"/>
      <c r="V167" s="20"/>
      <c r="W167" s="20"/>
      <c r="X167" s="84"/>
    </row>
    <row r="168" spans="22:23" ht="12.75">
      <c r="V168" s="20"/>
      <c r="W168" s="20"/>
    </row>
    <row r="169" spans="22:23" ht="12.75">
      <c r="V169" s="20"/>
      <c r="W169" s="20"/>
    </row>
    <row r="170" spans="22:23" ht="12.75">
      <c r="V170" s="20"/>
      <c r="W170" s="20"/>
    </row>
    <row r="171" spans="22:23" ht="12.75">
      <c r="V171" s="20"/>
      <c r="W171" s="20"/>
    </row>
    <row r="172" spans="22:23" ht="12.75">
      <c r="V172" s="20"/>
      <c r="W172" s="20"/>
    </row>
    <row r="173" spans="22:23" ht="12.75">
      <c r="V173" s="20"/>
      <c r="W173" s="20"/>
    </row>
    <row r="174" spans="22:23" ht="12.75">
      <c r="V174" s="20"/>
      <c r="W174" s="20"/>
    </row>
    <row r="175" spans="22:23" ht="12.75">
      <c r="V175" s="20"/>
      <c r="W175" s="20"/>
    </row>
    <row r="176" spans="22:23" ht="12.75">
      <c r="V176" s="20"/>
      <c r="W176" s="20"/>
    </row>
    <row r="183" spans="2:24" s="13" customFormat="1" ht="12.75">
      <c r="B183" s="4"/>
      <c r="C183" s="4"/>
      <c r="D183" s="4"/>
      <c r="E183" s="64"/>
      <c r="F183" s="4"/>
      <c r="G183" s="4"/>
      <c r="H183" s="4"/>
      <c r="I183" s="4"/>
      <c r="J183" s="4"/>
      <c r="K183" s="4"/>
      <c r="L183" s="76"/>
      <c r="M183" s="76"/>
      <c r="N183" s="76"/>
      <c r="O183" s="73"/>
      <c r="P183" s="73"/>
      <c r="Q183" s="73"/>
      <c r="R183" s="73"/>
      <c r="S183" s="73"/>
      <c r="T183" s="73"/>
      <c r="U183" s="73"/>
      <c r="V183" s="73"/>
      <c r="W183" s="73"/>
      <c r="X183" s="76"/>
    </row>
  </sheetData>
  <sheetProtection/>
  <mergeCells count="13">
    <mergeCell ref="B1:V1"/>
    <mergeCell ref="B2:V2"/>
    <mergeCell ref="B3:V3"/>
    <mergeCell ref="B4:V4"/>
    <mergeCell ref="B5:S5"/>
    <mergeCell ref="B68:V68"/>
    <mergeCell ref="B98:V98"/>
    <mergeCell ref="B69:V69"/>
    <mergeCell ref="B70:V70"/>
    <mergeCell ref="B71:V71"/>
    <mergeCell ref="B72:S72"/>
    <mergeCell ref="B96:V96"/>
    <mergeCell ref="B97:V97"/>
  </mergeCells>
  <printOptions horizontalCentered="1" verticalCentered="1"/>
  <pageMargins left="0.7480314960629921" right="0" top="0.3937007874015748" bottom="0.3937007874015748" header="0.5118110236220472" footer="0.5118110236220472"/>
  <pageSetup horizontalDpi="1200" verticalDpi="12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2019-06-28T00:04:27Z</cp:lastPrinted>
  <dcterms:created xsi:type="dcterms:W3CDTF">2018-06-06T21:32:55Z</dcterms:created>
  <dcterms:modified xsi:type="dcterms:W3CDTF">2019-06-28T17:01:34Z</dcterms:modified>
  <cp:category/>
  <cp:version/>
  <cp:contentType/>
  <cp:contentStatus/>
</cp:coreProperties>
</file>