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53" activeTab="0"/>
  </bookViews>
  <sheets>
    <sheet name="Agosto2020" sheetId="1" r:id="rId1"/>
  </sheets>
  <definedNames>
    <definedName name="_xlnm.Print_Area" localSheetId="0">'Agosto2020'!$A$1:$X$121</definedName>
  </definedNames>
  <calcPr fullCalcOnLoad="1"/>
</workbook>
</file>

<file path=xl/sharedStrings.xml><?xml version="1.0" encoding="utf-8"?>
<sst xmlns="http://schemas.openxmlformats.org/spreadsheetml/2006/main" count="195" uniqueCount="154">
  <si>
    <t>ACTIVO</t>
  </si>
  <si>
    <t>PASIVO</t>
  </si>
  <si>
    <t>código</t>
  </si>
  <si>
    <t>ACTIVO CORRIENTE</t>
  </si>
  <si>
    <t>PASIVO CORRIENTE</t>
  </si>
  <si>
    <t>Efectivo y equivalentes al efectivo</t>
  </si>
  <si>
    <t>Depósitos en instituciones financieras</t>
  </si>
  <si>
    <t>Equivalentes al efectivo</t>
  </si>
  <si>
    <t>Inversiones e instrumentos derivados</t>
  </si>
  <si>
    <t>Préstamos por pagar</t>
  </si>
  <si>
    <t>Inversiones de administracion de liquidez a valor de mercado (valor razonable) con cambios en el patrimonio (otro resultado integral).</t>
  </si>
  <si>
    <t>Inversiones de administracion de liquidez al costo</t>
  </si>
  <si>
    <t>Inversiones en controladas contabilizadas por el método de participación patrimonial</t>
  </si>
  <si>
    <t>Cuentas por pagar</t>
  </si>
  <si>
    <t>Adquisición de bienes y servicios nacionales</t>
  </si>
  <si>
    <t>Transferencias por pagar</t>
  </si>
  <si>
    <t>Cuentas por cobrar</t>
  </si>
  <si>
    <t>Recursos a favor de terceros</t>
  </si>
  <si>
    <t>Descuentos de nomina</t>
  </si>
  <si>
    <t>Subsidios asignados</t>
  </si>
  <si>
    <t>Retención en la fuente e impuesto de timbre</t>
  </si>
  <si>
    <t>Créditos judiciales</t>
  </si>
  <si>
    <t>Transferencias por cobrar</t>
  </si>
  <si>
    <t>Administración y prestacion de servicios de salud</t>
  </si>
  <si>
    <t>Otras cuentas por cobrar</t>
  </si>
  <si>
    <t>Otras cuentas por pagar</t>
  </si>
  <si>
    <t>Deterioro acumulado de cuentas por cobrar (cr)</t>
  </si>
  <si>
    <t>Avances y anticipos entregados</t>
  </si>
  <si>
    <t>Beneficios a los empleados</t>
  </si>
  <si>
    <t>Beneficios a los empleados a corto plazo</t>
  </si>
  <si>
    <t>Recursos entregados en administracion</t>
  </si>
  <si>
    <t>Beneficios a los empleados a largo plazo</t>
  </si>
  <si>
    <t>Derechos en fideicomiso</t>
  </si>
  <si>
    <t>Beneficios posempleo - pensiones</t>
  </si>
  <si>
    <t>Activos intangibles</t>
  </si>
  <si>
    <t>Otros beneficios posempleo</t>
  </si>
  <si>
    <t>Amortización acumulada de activos intangibles (cr)</t>
  </si>
  <si>
    <t xml:space="preserve">Provisiones </t>
  </si>
  <si>
    <t>Litigios y demandas</t>
  </si>
  <si>
    <t>Provisiones Diversas</t>
  </si>
  <si>
    <t>ACTIVO NO CORRIENTE</t>
  </si>
  <si>
    <t>Otros pasivos</t>
  </si>
  <si>
    <t>Avances y anticipos recibidos</t>
  </si>
  <si>
    <t>Recursos recibidos en administracion</t>
  </si>
  <si>
    <t>Depósitos recibidos en garantia</t>
  </si>
  <si>
    <t>Ingresos recibidos por anticipado</t>
  </si>
  <si>
    <t>PASIVO NO CORRIENTE</t>
  </si>
  <si>
    <t>Financiamiento interno de largo plazo</t>
  </si>
  <si>
    <t>Propiedades, planta y equipo</t>
  </si>
  <si>
    <t>Terrenos</t>
  </si>
  <si>
    <t>Construcciones en curso</t>
  </si>
  <si>
    <t>Bienes muebles en bodega</t>
  </si>
  <si>
    <t>Propiedades, planta y equipo no explotados</t>
  </si>
  <si>
    <t>Edificaciones</t>
  </si>
  <si>
    <t>Plantas, ductos y tuneles</t>
  </si>
  <si>
    <t>Redes, lineas y cables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</si>
  <si>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</si>
  <si>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</si>
  <si>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</si>
  <si>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</si>
  <si>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</si>
  <si>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</si>
  <si>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Bienes de arte y cultura</t>
  </si>
  <si>
    <t>Depreciación acumulada de propiedades, planta y equipo (cr)</t>
  </si>
  <si>
    <t>TOTAL PASIVO</t>
  </si>
  <si>
    <t>Bienes de uso Público en servicio</t>
  </si>
  <si>
    <t>Bienes históricos y culturales</t>
  </si>
  <si>
    <t>Otros activos</t>
  </si>
  <si>
    <t>Plan de activos para beneficios posempleo</t>
  </si>
  <si>
    <t>PATRIMONIO</t>
  </si>
  <si>
    <t>Depósitos entregados en garantia</t>
  </si>
  <si>
    <t>Capital fiscal</t>
  </si>
  <si>
    <t>Impactos por la transicion al nuevo marco de regulacion</t>
  </si>
  <si>
    <t>Ganancias o perdidas por la aplicacion del metodo de participacion</t>
  </si>
  <si>
    <t>TOTAL PATRIMONIO</t>
  </si>
  <si>
    <t>TOTAL ACTIVO</t>
  </si>
  <si>
    <t>CUENTAS DE ORDEN DEUDORAS</t>
  </si>
  <si>
    <t>TOTAL PASIVO Y PATRIMONIO</t>
  </si>
  <si>
    <t>Activos contingentes</t>
  </si>
  <si>
    <t>Litigios y mecanismos alternativos de solución de conflictos</t>
  </si>
  <si>
    <t>Otros activos contingentes</t>
  </si>
  <si>
    <t>CUENTAS DE ORDEN ACREEDORAS</t>
  </si>
  <si>
    <t>Deudoras de control</t>
  </si>
  <si>
    <t>Pasivos contingentes</t>
  </si>
  <si>
    <t>Bienes y derechos retirados</t>
  </si>
  <si>
    <t>responsabilidades en proceso</t>
  </si>
  <si>
    <t>Otros pasivos contingentes</t>
  </si>
  <si>
    <t>Otras cuentas deudoras de control</t>
  </si>
  <si>
    <t>Acreedoras por contra (DB)</t>
  </si>
  <si>
    <t>Deudoras por contra (CR)</t>
  </si>
  <si>
    <t>Pasivos contingentes por contra.</t>
  </si>
  <si>
    <t>Activos contingentes por contra (cr)</t>
  </si>
  <si>
    <t>Deudoras de control por contra.(cr)</t>
  </si>
  <si>
    <t>Recursos Administrados en Nombre de Terceros</t>
  </si>
  <si>
    <t>Acreedoras de Control</t>
  </si>
  <si>
    <t>Préstamos por Recibir</t>
  </si>
  <si>
    <t>Saneamiento Contable Articulo 355 Ley 1819 de 2016</t>
  </si>
  <si>
    <t>Otras Cuentas Acreedoras de Control</t>
  </si>
  <si>
    <t>Acreedoras de Control por Contra (DB)</t>
  </si>
  <si>
    <t xml:space="preserve">Saldos Iniciales </t>
  </si>
  <si>
    <t>Saldos Iniciales</t>
  </si>
  <si>
    <t>Impuestos, retención en la fuente y anticipos de impuestos</t>
  </si>
  <si>
    <t>Contribuciones, tasas e Ingresos no tributarios</t>
  </si>
  <si>
    <t xml:space="preserve">Bienes de uso Público en construcción </t>
  </si>
  <si>
    <t>Efectivo de uso restringido</t>
  </si>
  <si>
    <t>ESTADO DE SITUACIÓN FINANCIERA</t>
  </si>
  <si>
    <t>Depreciación acumulada bienes de uso público</t>
  </si>
  <si>
    <t>Resultado del ejercicio</t>
  </si>
  <si>
    <t>Caja</t>
  </si>
  <si>
    <t>Anticipos, retenciones y saldos a favor por impuestos y contribuciones</t>
  </si>
  <si>
    <t>Resultados ejercicios anteriores</t>
  </si>
  <si>
    <t>(Cifras en miles de pesos colombianos)</t>
  </si>
  <si>
    <t>ALID MARIA LINDARTE RINCON</t>
  </si>
  <si>
    <t>Contador Público</t>
  </si>
  <si>
    <t>27.705.665 de El Carmen (N.S.)</t>
  </si>
  <si>
    <t>T.P.  67385-T</t>
  </si>
  <si>
    <t>Variación</t>
  </si>
  <si>
    <t>%</t>
  </si>
  <si>
    <t>$</t>
  </si>
  <si>
    <t>Subvenciones por pagar</t>
  </si>
  <si>
    <t>Propiedad, Planta y equipo en mantenimiento</t>
  </si>
  <si>
    <t xml:space="preserve">      </t>
  </si>
  <si>
    <t>Materiales</t>
  </si>
  <si>
    <t>Ganancias o perdidas por planes de Beneficios a los Empleados</t>
  </si>
  <si>
    <t>Bienes entregados a terceros</t>
  </si>
  <si>
    <t>MUNICIPIO DE BUCARAMANGA - ADMINISTRACION CENTRAL</t>
  </si>
  <si>
    <t>NOTA</t>
  </si>
  <si>
    <t>Bienes de Uso Público e históricos y culturales</t>
  </si>
  <si>
    <t>Particip.</t>
  </si>
  <si>
    <t>Impuestos, Contribuciones y Tasas</t>
  </si>
  <si>
    <t>Retenciones y Anticipos de impuestos</t>
  </si>
  <si>
    <t>Bienes y Servicios pagados por anticipado</t>
  </si>
  <si>
    <t>Impuesto al valor agregado IVA</t>
  </si>
  <si>
    <t>Bonos Pensionales</t>
  </si>
  <si>
    <t>Patrimonio de las entidades de Gobierno</t>
  </si>
  <si>
    <t>Nota   8</t>
  </si>
  <si>
    <t>Nota   7</t>
  </si>
  <si>
    <t>Nota   9</t>
  </si>
  <si>
    <t>Nota   12</t>
  </si>
  <si>
    <t>Nota   10</t>
  </si>
  <si>
    <t>Nota   11</t>
  </si>
  <si>
    <r>
      <rPr>
        <sz val="10"/>
        <rFont val="Arial"/>
        <family val="2"/>
      </rPr>
      <t>Nombre</t>
    </r>
    <r>
      <rPr>
        <b/>
        <sz val="10"/>
        <rFont val="Arial"/>
        <family val="2"/>
      </rPr>
      <t xml:space="preserve">     JUAN CARLOS CARDENAS REY</t>
    </r>
  </si>
  <si>
    <t xml:space="preserve">                   Alcalde de Bucaramanga</t>
  </si>
  <si>
    <t xml:space="preserve">C.C.           91.230.309 de Bucaramanga (S.S.)                         </t>
  </si>
  <si>
    <t>Nota   6</t>
  </si>
  <si>
    <t>Nota   14</t>
  </si>
  <si>
    <t>Nota   15</t>
  </si>
  <si>
    <t>Nota   16</t>
  </si>
  <si>
    <t>Nota   13</t>
  </si>
  <si>
    <t>Nota   18</t>
  </si>
  <si>
    <t>Nota   19</t>
  </si>
  <si>
    <t>Nota   17</t>
  </si>
  <si>
    <t>A 31 DE AGOSTO DE 2020 - 2019</t>
  </si>
  <si>
    <t>Activos Diferidos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</si>
</sst>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/mm/yyyy;@"/>
    <numFmt numFmtId="179" formatCode="_-* #,##0.00\ _€_-;\-* #,##0.00\ _€_-;_-* &quot;-&quot;??\ _€_-;_-@_-"/>
    <numFmt numFmtId="180" formatCode="#,##0.0_);\(#,##0.0\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_-;\-* #,##0_-;_-* &quot;-&quot;??_-;_-@_-"/>
    <numFmt numFmtId="186" formatCode="_-* #,##0\ _€_-;\-* #,##0\ _€_-;_-* &quot;-&quot;??\ _€_-;_-@_-"/>
    <numFmt numFmtId="187" formatCode="#,##0.000_);\(#,##0.000\)"/>
    <numFmt numFmtId="188" formatCode="#,##0.0000_);\(#,##0.0000\)"/>
    <numFmt numFmtId="189" formatCode="#,##0.00000_);\(#,##0.00000\)"/>
    <numFmt numFmtId="190" formatCode="0.0%"/>
    <numFmt numFmtId="191" formatCode="0.0"/>
    <numFmt numFmtId="192" formatCode="0.000%"/>
    <numFmt numFmtId="193" formatCode="0.0000%"/>
    <numFmt numFmtId="194" formatCode="#,##0;\(#,##0\)"/>
    <numFmt numFmtId="195" formatCode="#,##0.0;\-#,##0.0"/>
    <numFmt numFmtId="196" formatCode="#,##0.000;\-#,##0.000"/>
    <numFmt numFmtId="197" formatCode="#,##0.0000;\-#,##0.0000"/>
    <numFmt numFmtId="198" formatCode="#,##0.00000;\-#,##0.00000"/>
  </numFmts>
  <fonts count="5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Calibri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50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51" fillId="0" borderId="0" xfId="0" applyFont="1" applyBorder="1" applyAlignment="1">
      <alignment/>
    </xf>
    <xf numFmtId="0" fontId="52" fillId="0" borderId="0" xfId="55" applyFont="1" applyBorder="1">
      <alignment/>
      <protection/>
    </xf>
    <xf numFmtId="178" fontId="52" fillId="0" borderId="0" xfId="55" applyNumberFormat="1" applyFont="1" applyFill="1" applyBorder="1" applyAlignment="1">
      <alignment horizontal="center" vertical="center"/>
      <protection/>
    </xf>
    <xf numFmtId="0" fontId="50" fillId="0" borderId="0" xfId="55" applyFont="1" applyFill="1" applyBorder="1">
      <alignment/>
      <protection/>
    </xf>
    <xf numFmtId="0" fontId="50" fillId="0" borderId="0" xfId="55" applyFont="1" applyFill="1" applyBorder="1" applyAlignment="1">
      <alignment horizontal="center"/>
      <protection/>
    </xf>
    <xf numFmtId="0" fontId="52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37" fontId="52" fillId="33" borderId="0" xfId="56" applyNumberFormat="1" applyFont="1" applyFill="1" applyBorder="1">
      <alignment/>
      <protection/>
    </xf>
    <xf numFmtId="0" fontId="52" fillId="0" borderId="0" xfId="55" applyFont="1" applyBorder="1" applyAlignment="1">
      <alignment horizontal="right"/>
      <protection/>
    </xf>
    <xf numFmtId="37" fontId="52" fillId="0" borderId="0" xfId="56" applyNumberFormat="1" applyFont="1" applyFill="1" applyBorder="1">
      <alignment/>
      <protection/>
    </xf>
    <xf numFmtId="0" fontId="50" fillId="0" borderId="0" xfId="55" applyFont="1" applyBorder="1" applyAlignment="1">
      <alignment horizontal="right"/>
      <protection/>
    </xf>
    <xf numFmtId="37" fontId="50" fillId="0" borderId="0" xfId="56" applyNumberFormat="1" applyFont="1" applyFill="1" applyBorder="1">
      <alignment/>
      <protection/>
    </xf>
    <xf numFmtId="37" fontId="52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37" fontId="50" fillId="0" borderId="0" xfId="51" applyNumberFormat="1" applyFont="1" applyFill="1" applyBorder="1" applyAlignment="1">
      <alignment/>
    </xf>
    <xf numFmtId="0" fontId="50" fillId="0" borderId="0" xfId="55" applyFont="1" applyFill="1" applyBorder="1" applyAlignment="1">
      <alignment wrapText="1"/>
      <protection/>
    </xf>
    <xf numFmtId="37" fontId="50" fillId="0" borderId="0" xfId="55" applyNumberFormat="1" applyFont="1" applyFill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Fill="1" applyBorder="1" applyAlignment="1">
      <alignment horizontal="center"/>
      <protection/>
    </xf>
    <xf numFmtId="37" fontId="2" fillId="0" borderId="0" xfId="51" applyNumberFormat="1" applyFont="1" applyFill="1" applyBorder="1" applyAlignment="1">
      <alignment/>
    </xf>
    <xf numFmtId="37" fontId="2" fillId="0" borderId="0" xfId="56" applyNumberFormat="1" applyFont="1" applyFill="1" applyBorder="1">
      <alignment/>
      <protection/>
    </xf>
    <xf numFmtId="0" fontId="2" fillId="0" borderId="0" xfId="55" applyFont="1" applyFill="1" applyBorder="1" applyAlignment="1">
      <alignment wrapText="1"/>
      <protection/>
    </xf>
    <xf numFmtId="3" fontId="50" fillId="0" borderId="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right"/>
      <protection/>
    </xf>
    <xf numFmtId="37" fontId="3" fillId="0" borderId="0" xfId="56" applyNumberFormat="1" applyFont="1" applyFill="1" applyBorder="1">
      <alignment/>
      <protection/>
    </xf>
    <xf numFmtId="0" fontId="50" fillId="34" borderId="0" xfId="55" applyFont="1" applyFill="1" applyBorder="1">
      <alignment/>
      <protection/>
    </xf>
    <xf numFmtId="37" fontId="50" fillId="34" borderId="0" xfId="51" applyNumberFormat="1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56" applyFont="1" applyFill="1" applyBorder="1">
      <alignment/>
      <protection/>
    </xf>
    <xf numFmtId="0" fontId="50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52" fillId="0" borderId="0" xfId="56" applyFont="1" applyBorder="1" applyAlignment="1">
      <alignment horizontal="right"/>
      <protection/>
    </xf>
    <xf numFmtId="0" fontId="50" fillId="0" borderId="0" xfId="56" applyFont="1" applyBorder="1" applyAlignment="1">
      <alignment horizontal="right"/>
      <protection/>
    </xf>
    <xf numFmtId="3" fontId="2" fillId="0" borderId="0" xfId="56" applyNumberFormat="1" applyFont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3" fillId="0" borderId="0" xfId="57" applyFont="1" applyBorder="1" applyAlignment="1" applyProtection="1">
      <alignment horizontal="left"/>
      <protection/>
    </xf>
    <xf numFmtId="0" fontId="2" fillId="35" borderId="0" xfId="57" applyFont="1" applyFill="1" applyBorder="1" applyAlignment="1" applyProtection="1">
      <alignment horizontal="right"/>
      <protection/>
    </xf>
    <xf numFmtId="0" fontId="2" fillId="35" borderId="0" xfId="57" applyFont="1" applyFill="1" applyBorder="1" applyProtection="1">
      <alignment/>
      <protection/>
    </xf>
    <xf numFmtId="0" fontId="2" fillId="0" borderId="0" xfId="57" applyFont="1" applyBorder="1" applyAlignment="1" applyProtection="1">
      <alignment horizontal="left"/>
      <protection/>
    </xf>
    <xf numFmtId="0" fontId="50" fillId="0" borderId="0" xfId="55" applyFont="1">
      <alignment/>
      <protection/>
    </xf>
    <xf numFmtId="0" fontId="3" fillId="35" borderId="0" xfId="57" applyFont="1" applyFill="1" applyAlignment="1" applyProtection="1">
      <alignment horizontal="right"/>
      <protection/>
    </xf>
    <xf numFmtId="0" fontId="2" fillId="35" borderId="0" xfId="57" applyFont="1" applyFill="1" applyAlignment="1" applyProtection="1">
      <alignment horizontal="right"/>
      <protection/>
    </xf>
    <xf numFmtId="37" fontId="50" fillId="34" borderId="0" xfId="56" applyNumberFormat="1" applyFont="1" applyFill="1" applyBorder="1">
      <alignment/>
      <protection/>
    </xf>
    <xf numFmtId="37" fontId="2" fillId="34" borderId="0" xfId="56" applyNumberFormat="1" applyFont="1" applyFill="1" applyBorder="1">
      <alignment/>
      <protection/>
    </xf>
    <xf numFmtId="0" fontId="2" fillId="34" borderId="0" xfId="55" applyFont="1" applyFill="1" applyBorder="1">
      <alignment/>
      <protection/>
    </xf>
    <xf numFmtId="37" fontId="53" fillId="0" borderId="0" xfId="0" applyNumberFormat="1" applyFont="1" applyAlignment="1">
      <alignment/>
    </xf>
    <xf numFmtId="37" fontId="52" fillId="34" borderId="0" xfId="56" applyNumberFormat="1" applyFont="1" applyFill="1" applyBorder="1">
      <alignment/>
      <protection/>
    </xf>
    <xf numFmtId="0" fontId="52" fillId="34" borderId="0" xfId="55" applyFont="1" applyFill="1" applyBorder="1">
      <alignment/>
      <protection/>
    </xf>
    <xf numFmtId="10" fontId="51" fillId="0" borderId="0" xfId="0" applyNumberFormat="1" applyFont="1" applyBorder="1" applyAlignment="1">
      <alignment/>
    </xf>
    <xf numFmtId="10" fontId="50" fillId="0" borderId="0" xfId="55" applyNumberFormat="1" applyFont="1" applyFill="1" applyBorder="1">
      <alignment/>
      <protection/>
    </xf>
    <xf numFmtId="10" fontId="4" fillId="34" borderId="0" xfId="55" applyNumberFormat="1" applyFont="1" applyFill="1" applyAlignment="1">
      <alignment horizontal="center"/>
      <protection/>
    </xf>
    <xf numFmtId="10" fontId="54" fillId="34" borderId="0" xfId="55" applyNumberFormat="1" applyFont="1" applyFill="1" applyAlignment="1">
      <alignment horizontal="center"/>
      <protection/>
    </xf>
    <xf numFmtId="37" fontId="2" fillId="0" borderId="0" xfId="55" applyNumberFormat="1" applyFont="1">
      <alignment/>
      <protection/>
    </xf>
    <xf numFmtId="0" fontId="52" fillId="34" borderId="0" xfId="55" applyFont="1" applyFill="1" applyBorder="1" applyAlignment="1">
      <alignment horizontal="center"/>
      <protection/>
    </xf>
    <xf numFmtId="0" fontId="2" fillId="34" borderId="0" xfId="55" applyFont="1" applyFill="1">
      <alignment/>
      <protection/>
    </xf>
    <xf numFmtId="0" fontId="50" fillId="34" borderId="0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0" fontId="3" fillId="34" borderId="0" xfId="57" applyFont="1" applyFill="1" applyBorder="1" applyAlignment="1" applyProtection="1">
      <alignment horizontal="left"/>
      <protection/>
    </xf>
    <xf numFmtId="0" fontId="2" fillId="34" borderId="0" xfId="57" applyFont="1" applyFill="1" applyBorder="1" applyAlignment="1" applyProtection="1">
      <alignment horizontal="left"/>
      <protection/>
    </xf>
    <xf numFmtId="10" fontId="4" fillId="0" borderId="0" xfId="55" applyNumberFormat="1" applyFont="1" applyFill="1" applyAlignment="1">
      <alignment horizontal="center"/>
      <protection/>
    </xf>
    <xf numFmtId="10" fontId="54" fillId="0" borderId="0" xfId="55" applyNumberFormat="1" applyFont="1" applyFill="1" applyAlignment="1">
      <alignment horizontal="center"/>
      <protection/>
    </xf>
    <xf numFmtId="10" fontId="51" fillId="0" borderId="0" xfId="0" applyNumberFormat="1" applyFont="1" applyFill="1" applyBorder="1" applyAlignment="1">
      <alignment/>
    </xf>
    <xf numFmtId="0" fontId="52" fillId="0" borderId="0" xfId="55" applyFont="1" applyFill="1" applyBorder="1" applyAlignment="1">
      <alignment horizontal="right"/>
      <protection/>
    </xf>
    <xf numFmtId="0" fontId="2" fillId="0" borderId="0" xfId="55" applyFont="1" applyFill="1">
      <alignment/>
      <protection/>
    </xf>
    <xf numFmtId="3" fontId="3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10" fontId="2" fillId="0" borderId="0" xfId="55" applyNumberFormat="1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50" fillId="0" borderId="0" xfId="55" applyFont="1" applyFill="1" applyBorder="1" applyAlignment="1">
      <alignment horizontal="right"/>
      <protection/>
    </xf>
    <xf numFmtId="0" fontId="2" fillId="0" borderId="1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3" fillId="0" borderId="0" xfId="57" applyFont="1" applyFill="1" applyBorder="1" applyAlignment="1" applyProtection="1">
      <alignment horizontal="left"/>
      <protection/>
    </xf>
    <xf numFmtId="0" fontId="3" fillId="0" borderId="0" xfId="55" applyFont="1" applyFill="1">
      <alignment/>
      <protection/>
    </xf>
    <xf numFmtId="10" fontId="50" fillId="0" borderId="0" xfId="55" applyNumberFormat="1" applyFont="1" applyFill="1">
      <alignment/>
      <protection/>
    </xf>
    <xf numFmtId="10" fontId="2" fillId="0" borderId="0" xfId="57" applyNumberFormat="1" applyFont="1" applyFill="1" applyBorder="1" applyAlignment="1" applyProtection="1">
      <alignment horizontal="right"/>
      <protection/>
    </xf>
    <xf numFmtId="10" fontId="3" fillId="0" borderId="0" xfId="57" applyNumberFormat="1" applyFont="1" applyFill="1" applyAlignment="1" applyProtection="1">
      <alignment horizontal="right"/>
      <protection/>
    </xf>
    <xf numFmtId="10" fontId="2" fillId="0" borderId="0" xfId="57" applyNumberFormat="1" applyFont="1" applyFill="1" applyAlignment="1" applyProtection="1">
      <alignment horizontal="right"/>
      <protection/>
    </xf>
    <xf numFmtId="37" fontId="2" fillId="34" borderId="0" xfId="55" applyNumberFormat="1" applyFont="1" applyFill="1">
      <alignment/>
      <protection/>
    </xf>
    <xf numFmtId="0" fontId="50" fillId="34" borderId="0" xfId="55" applyFont="1" applyFill="1" applyBorder="1" applyAlignment="1">
      <alignment horizontal="right"/>
      <protection/>
    </xf>
    <xf numFmtId="3" fontId="50" fillId="34" borderId="0" xfId="55" applyNumberFormat="1" applyFont="1" applyFill="1" applyBorder="1">
      <alignment/>
      <protection/>
    </xf>
    <xf numFmtId="3" fontId="2" fillId="34" borderId="0" xfId="55" applyNumberFormat="1" applyFont="1" applyFill="1">
      <alignment/>
      <protection/>
    </xf>
    <xf numFmtId="10" fontId="51" fillId="34" borderId="0" xfId="0" applyNumberFormat="1" applyFont="1" applyFill="1" applyBorder="1" applyAlignment="1">
      <alignment/>
    </xf>
    <xf numFmtId="37" fontId="52" fillId="33" borderId="0" xfId="56" applyNumberFormat="1" applyFont="1" applyFill="1" applyBorder="1" applyAlignment="1">
      <alignment horizontal="center"/>
      <protection/>
    </xf>
    <xf numFmtId="9" fontId="2" fillId="0" borderId="0" xfId="59" applyFont="1" applyBorder="1" applyAlignment="1">
      <alignment/>
    </xf>
    <xf numFmtId="3" fontId="3" fillId="34" borderId="0" xfId="55" applyNumberFormat="1" applyFont="1" applyFill="1">
      <alignment/>
      <protection/>
    </xf>
    <xf numFmtId="10" fontId="2" fillId="34" borderId="0" xfId="55" applyNumberFormat="1" applyFont="1" applyFill="1">
      <alignment/>
      <protection/>
    </xf>
    <xf numFmtId="10" fontId="50" fillId="34" borderId="0" xfId="55" applyNumberFormat="1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34" borderId="10" xfId="57" applyFont="1" applyFill="1" applyBorder="1" applyProtection="1">
      <alignment/>
      <protection/>
    </xf>
    <xf numFmtId="0" fontId="50" fillId="0" borderId="0" xfId="0" applyFont="1" applyBorder="1" applyAlignment="1">
      <alignment/>
    </xf>
    <xf numFmtId="10" fontId="52" fillId="34" borderId="0" xfId="0" applyNumberFormat="1" applyFont="1" applyFill="1" applyBorder="1" applyAlignment="1">
      <alignment/>
    </xf>
    <xf numFmtId="10" fontId="50" fillId="0" borderId="0" xfId="0" applyNumberFormat="1" applyFont="1" applyFill="1" applyBorder="1" applyAlignment="1">
      <alignment/>
    </xf>
    <xf numFmtId="10" fontId="50" fillId="34" borderId="0" xfId="0" applyNumberFormat="1" applyFont="1" applyFill="1" applyBorder="1" applyAlignment="1">
      <alignment/>
    </xf>
    <xf numFmtId="190" fontId="50" fillId="34" borderId="0" xfId="0" applyNumberFormat="1" applyFont="1" applyFill="1" applyBorder="1" applyAlignment="1">
      <alignment/>
    </xf>
    <xf numFmtId="10" fontId="52" fillId="0" borderId="0" xfId="0" applyNumberFormat="1" applyFont="1" applyFill="1" applyBorder="1" applyAlignment="1">
      <alignment/>
    </xf>
    <xf numFmtId="0" fontId="50" fillId="36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34" borderId="0" xfId="0" applyFont="1" applyFill="1" applyBorder="1" applyAlignment="1">
      <alignment/>
    </xf>
    <xf numFmtId="37" fontId="52" fillId="34" borderId="0" xfId="51" applyNumberFormat="1" applyFont="1" applyFill="1" applyBorder="1" applyAlignment="1">
      <alignment/>
    </xf>
    <xf numFmtId="2" fontId="2" fillId="0" borderId="0" xfId="55" applyNumberFormat="1" applyFont="1">
      <alignment/>
      <protection/>
    </xf>
    <xf numFmtId="43" fontId="2" fillId="0" borderId="0" xfId="49" applyFont="1" applyAlignment="1">
      <alignment/>
    </xf>
    <xf numFmtId="43" fontId="2" fillId="0" borderId="0" xfId="49" applyFont="1" applyFill="1" applyAlignment="1">
      <alignment/>
    </xf>
    <xf numFmtId="2" fontId="52" fillId="0" borderId="0" xfId="55" applyNumberFormat="1" applyFont="1" applyFill="1" applyBorder="1" applyAlignment="1">
      <alignment horizontal="center"/>
      <protection/>
    </xf>
    <xf numFmtId="171" fontId="52" fillId="0" borderId="0" xfId="55" applyNumberFormat="1" applyFont="1" applyFill="1" applyBorder="1">
      <alignment/>
      <protection/>
    </xf>
    <xf numFmtId="0" fontId="5" fillId="34" borderId="0" xfId="55" applyFont="1" applyFill="1" applyBorder="1">
      <alignment/>
      <protection/>
    </xf>
    <xf numFmtId="0" fontId="6" fillId="34" borderId="0" xfId="55" applyFont="1" applyFill="1" applyBorder="1">
      <alignment/>
      <protection/>
    </xf>
    <xf numFmtId="10" fontId="52" fillId="33" borderId="0" xfId="59" applyNumberFormat="1" applyFont="1" applyFill="1" applyBorder="1" applyAlignment="1">
      <alignment/>
    </xf>
    <xf numFmtId="194" fontId="50" fillId="34" borderId="0" xfId="55" applyNumberFormat="1" applyFont="1" applyFill="1" applyBorder="1">
      <alignment/>
      <protection/>
    </xf>
    <xf numFmtId="194" fontId="52" fillId="34" borderId="0" xfId="55" applyNumberFormat="1" applyFont="1" applyFill="1" applyBorder="1">
      <alignment/>
      <protection/>
    </xf>
    <xf numFmtId="0" fontId="52" fillId="34" borderId="0" xfId="55" applyFont="1" applyFill="1" applyBorder="1" applyAlignment="1">
      <alignment horizontal="right"/>
      <protection/>
    </xf>
    <xf numFmtId="0" fontId="2" fillId="0" borderId="0" xfId="55" applyFont="1" applyBorder="1" applyAlignment="1">
      <alignment horizontal="right" vertical="top"/>
      <protection/>
    </xf>
    <xf numFmtId="0" fontId="52" fillId="34" borderId="0" xfId="55" applyFont="1" applyFill="1" applyBorder="1" applyAlignment="1">
      <alignment horizontal="right" vertical="top"/>
      <protection/>
    </xf>
    <xf numFmtId="37" fontId="2" fillId="0" borderId="0" xfId="51" applyNumberFormat="1" applyFont="1" applyFill="1" applyBorder="1" applyAlignment="1">
      <alignment vertical="top"/>
    </xf>
    <xf numFmtId="37" fontId="2" fillId="0" borderId="0" xfId="56" applyNumberFormat="1" applyFont="1" applyFill="1" applyBorder="1" applyAlignment="1">
      <alignment vertical="top"/>
      <protection/>
    </xf>
    <xf numFmtId="0" fontId="50" fillId="0" borderId="0" xfId="0" applyFont="1" applyBorder="1" applyAlignment="1">
      <alignment vertical="top"/>
    </xf>
    <xf numFmtId="10" fontId="50" fillId="34" borderId="0" xfId="0" applyNumberFormat="1" applyFont="1" applyFill="1" applyBorder="1" applyAlignment="1">
      <alignment vertical="top"/>
    </xf>
    <xf numFmtId="0" fontId="2" fillId="0" borderId="0" xfId="55" applyFont="1" applyFill="1" applyBorder="1" applyAlignment="1">
      <alignment vertical="top" wrapText="1"/>
      <protection/>
    </xf>
    <xf numFmtId="0" fontId="2" fillId="0" borderId="0" xfId="55" applyFont="1" applyFill="1" applyBorder="1" applyAlignment="1">
      <alignment horizontal="center" vertical="top"/>
      <protection/>
    </xf>
    <xf numFmtId="37" fontId="50" fillId="0" borderId="0" xfId="51" applyNumberFormat="1" applyFont="1" applyFill="1" applyBorder="1" applyAlignment="1">
      <alignment vertical="top"/>
    </xf>
    <xf numFmtId="3" fontId="2" fillId="34" borderId="0" xfId="55" applyNumberFormat="1" applyFont="1" applyFill="1" applyAlignment="1">
      <alignment vertical="top"/>
      <protection/>
    </xf>
    <xf numFmtId="0" fontId="50" fillId="0" borderId="0" xfId="55" applyFont="1" applyBorder="1" applyAlignment="1">
      <alignment horizontal="right" vertical="top"/>
      <protection/>
    </xf>
    <xf numFmtId="0" fontId="50" fillId="0" borderId="0" xfId="55" applyFont="1" applyFill="1" applyBorder="1" applyAlignment="1">
      <alignment vertical="top" wrapText="1"/>
      <protection/>
    </xf>
    <xf numFmtId="0" fontId="50" fillId="0" borderId="0" xfId="55" applyFont="1" applyFill="1" applyBorder="1" applyAlignment="1">
      <alignment horizontal="center" vertical="top"/>
      <protection/>
    </xf>
    <xf numFmtId="37" fontId="50" fillId="0" borderId="0" xfId="56" applyNumberFormat="1" applyFont="1" applyFill="1" applyBorder="1" applyAlignment="1">
      <alignment vertical="top"/>
      <protection/>
    </xf>
    <xf numFmtId="0" fontId="2" fillId="0" borderId="0" xfId="55" applyFont="1" applyAlignment="1">
      <alignment vertical="top"/>
      <protection/>
    </xf>
    <xf numFmtId="194" fontId="52" fillId="33" borderId="0" xfId="55" applyNumberFormat="1" applyFont="1" applyFill="1" applyBorder="1">
      <alignment/>
      <protection/>
    </xf>
    <xf numFmtId="37" fontId="50" fillId="0" borderId="0" xfId="56" applyNumberFormat="1" applyFont="1">
      <alignment/>
      <protection/>
    </xf>
    <xf numFmtId="194" fontId="50" fillId="34" borderId="0" xfId="55" applyNumberFormat="1" applyFont="1" applyFill="1" applyBorder="1" applyAlignment="1">
      <alignment vertical="top"/>
      <protection/>
    </xf>
    <xf numFmtId="0" fontId="52" fillId="0" borderId="0" xfId="55" applyFont="1" applyBorder="1" applyAlignment="1">
      <alignment horizontal="center"/>
      <protection/>
    </xf>
    <xf numFmtId="0" fontId="52" fillId="0" borderId="0" xfId="55" applyFont="1" applyFill="1" applyBorder="1" applyAlignment="1">
      <alignment horizontal="center"/>
      <protection/>
    </xf>
    <xf numFmtId="0" fontId="52" fillId="0" borderId="0" xfId="55" applyFont="1" applyBorder="1" applyAlignment="1">
      <alignment horizontal="center"/>
      <protection/>
    </xf>
    <xf numFmtId="0" fontId="52" fillId="0" borderId="0" xfId="55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2095500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866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57150</xdr:rowOff>
    </xdr:from>
    <xdr:to>
      <xdr:col>1</xdr:col>
      <xdr:colOff>2505075</xdr:colOff>
      <xdr:row>72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1477625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2"/>
  <sheetViews>
    <sheetView showGridLines="0" tabSelected="1" zoomScale="96" zoomScaleNormal="96" zoomScalePageLayoutView="125" workbookViewId="0" topLeftCell="A1">
      <selection activeCell="F23" sqref="F23"/>
    </sheetView>
  </sheetViews>
  <sheetFormatPr defaultColWidth="10.875" defaultRowHeight="15.75"/>
  <cols>
    <col min="1" max="1" width="5.625" style="4" customWidth="1"/>
    <col min="2" max="2" width="35.50390625" style="4" customWidth="1"/>
    <col min="3" max="3" width="1.75390625" style="4" customWidth="1"/>
    <col min="4" max="4" width="7.375" style="62" customWidth="1"/>
    <col min="5" max="5" width="14.25390625" style="4" hidden="1" customWidth="1"/>
    <col min="6" max="6" width="12.25390625" style="4" customWidth="1"/>
    <col min="7" max="7" width="0.6171875" style="4" customWidth="1"/>
    <col min="8" max="8" width="12.125" style="4" customWidth="1"/>
    <col min="9" max="9" width="11.875" style="4" hidden="1" customWidth="1"/>
    <col min="10" max="10" width="8.375" style="4" hidden="1" customWidth="1"/>
    <col min="11" max="11" width="10.25390625" style="74" bestFit="1" customWidth="1"/>
    <col min="12" max="12" width="8.50390625" style="74" bestFit="1" customWidth="1"/>
    <col min="13" max="13" width="7.25390625" style="74" bestFit="1" customWidth="1"/>
    <col min="14" max="14" width="6.50390625" style="71" bestFit="1" customWidth="1"/>
    <col min="15" max="15" width="29.00390625" style="71" customWidth="1"/>
    <col min="16" max="16" width="8.375" style="71" customWidth="1"/>
    <col min="17" max="17" width="1.00390625" style="71" customWidth="1"/>
    <col min="18" max="18" width="15.50390625" style="71" hidden="1" customWidth="1"/>
    <col min="19" max="19" width="12.75390625" style="71" customWidth="1"/>
    <col min="20" max="20" width="1.37890625" style="71" customWidth="1"/>
    <col min="21" max="21" width="12.625" style="71" customWidth="1"/>
    <col min="22" max="22" width="11.25390625" style="71" bestFit="1" customWidth="1"/>
    <col min="23" max="23" width="12.75390625" style="74" customWidth="1"/>
    <col min="24" max="24" width="7.25390625" style="4" bestFit="1" customWidth="1"/>
    <col min="25" max="25" width="14.00390625" style="4" hidden="1" customWidth="1"/>
    <col min="26" max="26" width="12.875" style="4" hidden="1" customWidth="1"/>
    <col min="27" max="27" width="12.50390625" style="4" hidden="1" customWidth="1"/>
    <col min="28" max="16384" width="10.875" style="4" customWidth="1"/>
  </cols>
  <sheetData>
    <row r="1" spans="1:24" ht="27" customHeight="1">
      <c r="A1" s="141" t="s">
        <v>125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0"/>
      <c r="W1" s="19"/>
      <c r="X1" s="3"/>
    </row>
    <row r="2" spans="1:24" ht="12.75">
      <c r="A2" s="141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0"/>
      <c r="W2" s="19"/>
      <c r="X2" s="3"/>
    </row>
    <row r="3" spans="1:24" ht="16.5" customHeight="1">
      <c r="A3" s="142" t="s">
        <v>152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0"/>
      <c r="W3" s="19"/>
      <c r="X3" s="3"/>
    </row>
    <row r="4" spans="1:24" ht="16.5" customHeight="1">
      <c r="A4" s="141" t="s">
        <v>111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0"/>
      <c r="W4" s="19"/>
      <c r="X4" s="3"/>
    </row>
    <row r="5" spans="1:24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0"/>
      <c r="T5" s="140"/>
      <c r="U5" s="19"/>
      <c r="V5" s="19"/>
      <c r="W5" s="19"/>
      <c r="X5" s="3"/>
    </row>
    <row r="6" spans="1:24" ht="12.75">
      <c r="A6" s="1"/>
      <c r="B6" s="11"/>
      <c r="C6" s="3"/>
      <c r="D6" s="52"/>
      <c r="E6" s="3"/>
      <c r="F6" s="3"/>
      <c r="G6" s="3"/>
      <c r="H6" s="3"/>
      <c r="I6" s="3"/>
      <c r="J6" s="1"/>
      <c r="K6" s="57"/>
      <c r="L6" s="57"/>
      <c r="M6" s="57"/>
      <c r="N6" s="19"/>
      <c r="O6" s="19"/>
      <c r="P6" s="19"/>
      <c r="Q6" s="19"/>
      <c r="R6" s="19"/>
      <c r="S6" s="19"/>
      <c r="T6" s="19"/>
      <c r="U6" s="19"/>
      <c r="V6" s="19"/>
      <c r="W6" s="57"/>
      <c r="X6" s="3"/>
    </row>
    <row r="7" spans="1:24" ht="9" customHeight="1">
      <c r="A7" s="1"/>
      <c r="B7" s="1"/>
      <c r="C7" s="1"/>
      <c r="D7" s="32"/>
      <c r="E7" s="1"/>
      <c r="F7" s="1"/>
      <c r="G7" s="1"/>
      <c r="H7" s="1"/>
      <c r="I7" s="1"/>
      <c r="J7" s="1"/>
      <c r="K7" s="57"/>
      <c r="L7" s="57"/>
      <c r="M7" s="57"/>
      <c r="N7" s="19"/>
      <c r="O7" s="19"/>
      <c r="P7" s="19"/>
      <c r="Q7" s="19"/>
      <c r="R7" s="19"/>
      <c r="S7" s="19"/>
      <c r="T7" s="19"/>
      <c r="U7" s="19"/>
      <c r="V7" s="19"/>
      <c r="W7" s="57"/>
      <c r="X7" s="3"/>
    </row>
    <row r="8" spans="1:24" ht="12.75">
      <c r="A8" s="1"/>
      <c r="B8" s="1"/>
      <c r="C8" s="1"/>
      <c r="D8" s="32"/>
      <c r="E8" s="139" t="s">
        <v>99</v>
      </c>
      <c r="F8" s="139"/>
      <c r="G8" s="139"/>
      <c r="H8" s="139"/>
      <c r="I8" s="5"/>
      <c r="J8" s="1"/>
      <c r="K8" s="67" t="s">
        <v>116</v>
      </c>
      <c r="L8" s="68" t="s">
        <v>116</v>
      </c>
      <c r="M8" s="68" t="s">
        <v>128</v>
      </c>
      <c r="N8" s="19"/>
      <c r="O8" s="19"/>
      <c r="P8" s="19"/>
      <c r="Q8" s="19"/>
      <c r="R8" s="140" t="s">
        <v>100</v>
      </c>
      <c r="S8" s="140"/>
      <c r="T8" s="140"/>
      <c r="U8" s="140"/>
      <c r="V8" s="67" t="s">
        <v>116</v>
      </c>
      <c r="W8" s="68" t="s">
        <v>116</v>
      </c>
      <c r="X8" s="68" t="s">
        <v>128</v>
      </c>
    </row>
    <row r="9" spans="1:24" ht="12.75">
      <c r="A9" s="1"/>
      <c r="B9" s="140" t="s">
        <v>0</v>
      </c>
      <c r="C9" s="6"/>
      <c r="D9" s="61"/>
      <c r="E9" s="7">
        <v>43496</v>
      </c>
      <c r="F9" s="7">
        <v>44074</v>
      </c>
      <c r="G9" s="7"/>
      <c r="H9" s="7">
        <v>43708</v>
      </c>
      <c r="I9" s="5"/>
      <c r="J9" s="1"/>
      <c r="K9" s="67" t="s">
        <v>118</v>
      </c>
      <c r="L9" s="68" t="s">
        <v>117</v>
      </c>
      <c r="M9" s="68" t="s">
        <v>117</v>
      </c>
      <c r="N9" s="8"/>
      <c r="O9" s="140" t="s">
        <v>1</v>
      </c>
      <c r="P9" s="8"/>
      <c r="Q9" s="9"/>
      <c r="R9" s="7">
        <v>43101</v>
      </c>
      <c r="S9" s="7">
        <v>44074</v>
      </c>
      <c r="T9" s="7"/>
      <c r="U9" s="7">
        <v>43708</v>
      </c>
      <c r="V9" s="58" t="s">
        <v>118</v>
      </c>
      <c r="W9" s="59" t="s">
        <v>117</v>
      </c>
      <c r="X9" s="59" t="s">
        <v>117</v>
      </c>
    </row>
    <row r="10" spans="1:24" ht="12.75">
      <c r="A10" s="6" t="s">
        <v>2</v>
      </c>
      <c r="B10" s="8"/>
      <c r="C10" s="8"/>
      <c r="D10" s="32"/>
      <c r="E10" s="8"/>
      <c r="F10" s="8"/>
      <c r="G10" s="8"/>
      <c r="H10" s="8"/>
      <c r="I10" s="5"/>
      <c r="J10" s="1"/>
      <c r="K10" s="95"/>
      <c r="L10" s="95"/>
      <c r="M10" s="95"/>
      <c r="N10" s="140" t="s">
        <v>2</v>
      </c>
      <c r="O10" s="8"/>
      <c r="P10" s="8"/>
      <c r="Q10" s="8"/>
      <c r="R10" s="8"/>
      <c r="S10" s="8"/>
      <c r="T10" s="8"/>
      <c r="U10" s="8"/>
      <c r="V10" s="32"/>
      <c r="W10" s="95"/>
      <c r="X10" s="52"/>
    </row>
    <row r="11" spans="1:30" ht="12.75">
      <c r="A11" s="1"/>
      <c r="B11" s="10" t="s">
        <v>3</v>
      </c>
      <c r="C11" s="8"/>
      <c r="D11" s="91" t="s">
        <v>126</v>
      </c>
      <c r="E11" s="13" t="e">
        <f>+E13+E19+#REF!+E26</f>
        <v>#REF!</v>
      </c>
      <c r="F11" s="13">
        <v>663901910.92221</v>
      </c>
      <c r="G11" s="8"/>
      <c r="H11" s="13">
        <v>550475231.9788201</v>
      </c>
      <c r="I11" s="98"/>
      <c r="J11" s="98"/>
      <c r="K11" s="136">
        <v>113426678.9433899</v>
      </c>
      <c r="L11" s="117">
        <v>0.20605228419750965</v>
      </c>
      <c r="M11" s="117">
        <v>0.16082878335630654</v>
      </c>
      <c r="N11" s="8"/>
      <c r="O11" s="10" t="s">
        <v>4</v>
      </c>
      <c r="P11" s="91" t="s">
        <v>126</v>
      </c>
      <c r="Q11" s="8"/>
      <c r="R11" s="18">
        <f>+R13+R28+R31+R33</f>
        <v>314167103.26854956</v>
      </c>
      <c r="S11" s="13">
        <v>219109664.60681</v>
      </c>
      <c r="T11" s="18"/>
      <c r="U11" s="13">
        <v>179067178.20987</v>
      </c>
      <c r="V11" s="13">
        <v>40042486.39693999</v>
      </c>
      <c r="W11" s="117">
        <v>0.22361711843143842</v>
      </c>
      <c r="X11" s="117">
        <v>0.18752732103969766</v>
      </c>
      <c r="AB11" s="3"/>
      <c r="AD11" s="56"/>
    </row>
    <row r="12" spans="1:30" ht="12.75">
      <c r="A12" s="1"/>
      <c r="B12" s="8"/>
      <c r="C12" s="8"/>
      <c r="D12" s="32"/>
      <c r="E12" s="8"/>
      <c r="F12" s="8"/>
      <c r="G12" s="8"/>
      <c r="H12" s="8"/>
      <c r="I12" s="98"/>
      <c r="J12" s="98"/>
      <c r="K12" s="118"/>
      <c r="L12" s="101"/>
      <c r="M12" s="101"/>
      <c r="N12" s="19"/>
      <c r="O12" s="19"/>
      <c r="P12" s="19"/>
      <c r="Q12" s="19"/>
      <c r="R12" s="19"/>
      <c r="S12" s="19"/>
      <c r="T12" s="19"/>
      <c r="U12" s="19"/>
      <c r="V12" s="89"/>
      <c r="W12" s="101"/>
      <c r="X12" s="101"/>
      <c r="AB12" s="3"/>
      <c r="AD12" s="56"/>
    </row>
    <row r="13" spans="1:24" ht="12.75">
      <c r="A13" s="14">
        <v>11</v>
      </c>
      <c r="B13" s="10" t="s">
        <v>5</v>
      </c>
      <c r="C13" s="9"/>
      <c r="D13" s="120" t="s">
        <v>144</v>
      </c>
      <c r="E13" s="15">
        <f>SUM(E15:E17)</f>
        <v>211601225.05416</v>
      </c>
      <c r="F13" s="54">
        <v>337417806.88728</v>
      </c>
      <c r="G13" s="15"/>
      <c r="H13" s="15">
        <v>311592403.92805004</v>
      </c>
      <c r="I13" s="98"/>
      <c r="J13" s="98"/>
      <c r="K13" s="119">
        <v>25825402.959229946</v>
      </c>
      <c r="L13" s="99">
        <v>0.08288200429042969</v>
      </c>
      <c r="M13" s="99">
        <v>0.08173872445863901</v>
      </c>
      <c r="N13" s="70">
        <v>24</v>
      </c>
      <c r="O13" s="10" t="s">
        <v>13</v>
      </c>
      <c r="P13" s="120" t="s">
        <v>138</v>
      </c>
      <c r="Q13" s="8"/>
      <c r="R13" s="18">
        <f>SUM(R14:R26)</f>
        <v>111176981.99473959</v>
      </c>
      <c r="S13" s="18">
        <v>43313772.32361</v>
      </c>
      <c r="T13" s="18"/>
      <c r="U13" s="18">
        <v>36023780.622949995</v>
      </c>
      <c r="V13" s="109">
        <v>7289991.700660005</v>
      </c>
      <c r="W13" s="99">
        <v>0.20236609191473104</v>
      </c>
      <c r="X13" s="99">
        <v>0.03707054959235026</v>
      </c>
    </row>
    <row r="14" spans="1:24" ht="12.75">
      <c r="A14" s="16">
        <v>1105</v>
      </c>
      <c r="B14" s="8" t="s">
        <v>108</v>
      </c>
      <c r="C14" s="9"/>
      <c r="D14" s="32"/>
      <c r="E14" s="17"/>
      <c r="F14" s="17">
        <v>16350</v>
      </c>
      <c r="G14" s="17"/>
      <c r="H14" s="17">
        <v>15967.05</v>
      </c>
      <c r="I14" s="98"/>
      <c r="J14" s="98"/>
      <c r="K14" s="118">
        <v>382.9500000000007</v>
      </c>
      <c r="L14" s="101">
        <v>0.023983766569278656</v>
      </c>
      <c r="M14" s="101">
        <v>3.960751678245612E-06</v>
      </c>
      <c r="N14" s="19">
        <v>2401</v>
      </c>
      <c r="O14" s="19" t="s">
        <v>14</v>
      </c>
      <c r="P14" s="120"/>
      <c r="Q14" s="8"/>
      <c r="R14" s="20">
        <v>22695929.14134</v>
      </c>
      <c r="S14" s="20">
        <v>1104434.88558</v>
      </c>
      <c r="T14" s="20"/>
      <c r="U14" s="20">
        <v>2793016.13414</v>
      </c>
      <c r="V14" s="118">
        <v>-1688581.2485600002</v>
      </c>
      <c r="W14" s="101">
        <v>-0.6045726796633535</v>
      </c>
      <c r="X14" s="101">
        <v>0.0009452422636274954</v>
      </c>
    </row>
    <row r="15" spans="1:24" ht="12.75">
      <c r="A15" s="16">
        <v>1110</v>
      </c>
      <c r="B15" s="8" t="s">
        <v>6</v>
      </c>
      <c r="C15" s="9"/>
      <c r="D15" s="32"/>
      <c r="E15" s="17">
        <v>21385305.60895</v>
      </c>
      <c r="F15" s="17">
        <v>337083719.50933</v>
      </c>
      <c r="G15" s="17"/>
      <c r="H15" s="137">
        <v>255589274.89491</v>
      </c>
      <c r="I15" s="98"/>
      <c r="J15" s="98"/>
      <c r="K15" s="118">
        <v>81494444.61441997</v>
      </c>
      <c r="L15" s="101">
        <v>0.3188492343738908</v>
      </c>
      <c r="M15" s="101">
        <v>0.08165779252329369</v>
      </c>
      <c r="N15" s="19">
        <v>2402</v>
      </c>
      <c r="O15" s="19" t="s">
        <v>119</v>
      </c>
      <c r="P15" s="8"/>
      <c r="Q15" s="8"/>
      <c r="R15" s="20">
        <v>22695929.14134</v>
      </c>
      <c r="S15" s="20">
        <v>0</v>
      </c>
      <c r="T15" s="20"/>
      <c r="U15" s="20">
        <v>0</v>
      </c>
      <c r="V15" s="118">
        <v>0</v>
      </c>
      <c r="W15" s="101">
        <v>0</v>
      </c>
      <c r="X15" s="101">
        <v>0</v>
      </c>
    </row>
    <row r="16" spans="1:13" ht="12.75" hidden="1">
      <c r="A16" s="16">
        <v>1132</v>
      </c>
      <c r="B16" s="19" t="s">
        <v>104</v>
      </c>
      <c r="C16" s="9"/>
      <c r="D16" s="32"/>
      <c r="E16" s="17">
        <v>189938734.81521</v>
      </c>
      <c r="F16" s="17">
        <v>-5E-05</v>
      </c>
      <c r="G16" s="17"/>
      <c r="H16" s="137">
        <v>0.05</v>
      </c>
      <c r="I16" s="98"/>
      <c r="J16" s="98"/>
      <c r="K16" s="118">
        <v>-0.050050000000000004</v>
      </c>
      <c r="L16" s="101">
        <v>-1.0010000000000001</v>
      </c>
      <c r="M16" s="101">
        <v>-1.2112390453350496E-14</v>
      </c>
    </row>
    <row r="17" spans="1:24" ht="12.75">
      <c r="A17" s="16">
        <v>1133</v>
      </c>
      <c r="B17" s="8" t="s">
        <v>7</v>
      </c>
      <c r="C17" s="9"/>
      <c r="D17" s="32"/>
      <c r="E17" s="20">
        <v>277184.63</v>
      </c>
      <c r="F17" s="17">
        <v>317737.378</v>
      </c>
      <c r="G17" s="20"/>
      <c r="H17" s="17">
        <v>55987161.93314</v>
      </c>
      <c r="I17" s="98"/>
      <c r="J17" s="98"/>
      <c r="K17" s="118">
        <v>-55669424.55514</v>
      </c>
      <c r="L17" s="101">
        <v>-0.994324817207569</v>
      </c>
      <c r="M17" s="101">
        <v>7.697118367919636E-05</v>
      </c>
      <c r="N17" s="19">
        <v>2403</v>
      </c>
      <c r="O17" s="19" t="s">
        <v>15</v>
      </c>
      <c r="P17" s="120"/>
      <c r="Q17" s="8"/>
      <c r="R17" s="20">
        <v>6842436.628</v>
      </c>
      <c r="S17" s="20">
        <v>25333.334</v>
      </c>
      <c r="T17" s="20"/>
      <c r="U17" s="20">
        <v>239160.907</v>
      </c>
      <c r="V17" s="118">
        <v>-213827.573</v>
      </c>
      <c r="W17" s="101">
        <v>-0.8940741013329574</v>
      </c>
      <c r="X17" s="101">
        <v>2.168180151500371E-05</v>
      </c>
    </row>
    <row r="18" spans="1:25" ht="12.75">
      <c r="A18" s="16"/>
      <c r="B18" s="8"/>
      <c r="C18" s="9"/>
      <c r="D18" s="32"/>
      <c r="E18" s="20"/>
      <c r="F18" s="20"/>
      <c r="G18" s="20"/>
      <c r="H18" s="20"/>
      <c r="I18" s="98"/>
      <c r="J18" s="98"/>
      <c r="K18" s="93"/>
      <c r="L18" s="101"/>
      <c r="M18" s="101"/>
      <c r="N18" s="19">
        <v>2407</v>
      </c>
      <c r="O18" s="19" t="s">
        <v>17</v>
      </c>
      <c r="P18" s="120"/>
      <c r="Q18" s="8"/>
      <c r="R18" s="20">
        <v>5978619.99514</v>
      </c>
      <c r="S18" s="20">
        <v>6297015.56914</v>
      </c>
      <c r="T18" s="20"/>
      <c r="U18" s="20">
        <v>17633135.35445</v>
      </c>
      <c r="V18" s="33">
        <v>-11336119.785309998</v>
      </c>
      <c r="W18" s="101">
        <v>-0.6428873570943894</v>
      </c>
      <c r="X18" s="101">
        <v>0.005389367293976451</v>
      </c>
      <c r="Y18" s="60"/>
    </row>
    <row r="19" spans="1:24" ht="12.75">
      <c r="A19" s="6">
        <v>13</v>
      </c>
      <c r="B19" s="10" t="s">
        <v>16</v>
      </c>
      <c r="C19" s="9"/>
      <c r="D19" s="120" t="s">
        <v>135</v>
      </c>
      <c r="E19" s="15">
        <f>SUM(E20:E24)</f>
        <v>198375221.84904248</v>
      </c>
      <c r="F19" s="15">
        <v>326484104.03492993</v>
      </c>
      <c r="G19" s="15"/>
      <c r="H19" s="15">
        <v>238882828.05077004</v>
      </c>
      <c r="I19" s="98"/>
      <c r="J19" s="98"/>
      <c r="K19" s="119">
        <v>87601275.98415989</v>
      </c>
      <c r="L19" s="99">
        <v>0.3667123195876678</v>
      </c>
      <c r="M19" s="99">
        <v>0.0790900588976675</v>
      </c>
      <c r="N19" s="19">
        <v>2424</v>
      </c>
      <c r="O19" s="19" t="s">
        <v>18</v>
      </c>
      <c r="P19" s="120"/>
      <c r="Q19" s="8"/>
      <c r="R19" s="20">
        <v>4294308.05093</v>
      </c>
      <c r="S19" s="20">
        <v>3048970.62247</v>
      </c>
      <c r="T19" s="20"/>
      <c r="U19" s="20">
        <v>3138502.38477</v>
      </c>
      <c r="V19" s="118">
        <v>-89531.76230000006</v>
      </c>
      <c r="W19" s="101">
        <v>-0.028526905932735575</v>
      </c>
      <c r="X19" s="101">
        <v>0.0026094937153345803</v>
      </c>
    </row>
    <row r="20" spans="1:24" ht="12.75">
      <c r="A20" s="1">
        <v>1305</v>
      </c>
      <c r="B20" s="19" t="s">
        <v>101</v>
      </c>
      <c r="C20" s="9"/>
      <c r="D20" s="120"/>
      <c r="E20" s="22">
        <v>97051922.51614</v>
      </c>
      <c r="F20" s="17">
        <v>157651270.05773</v>
      </c>
      <c r="G20" s="22"/>
      <c r="H20" s="17">
        <v>126457726.49279</v>
      </c>
      <c r="I20" s="98"/>
      <c r="J20" s="98"/>
      <c r="K20" s="118">
        <v>31193543.56493999</v>
      </c>
      <c r="L20" s="101">
        <v>0.24667170943262604</v>
      </c>
      <c r="M20" s="101">
        <v>0.03819067476811659</v>
      </c>
      <c r="N20" s="19">
        <v>2430</v>
      </c>
      <c r="O20" s="19" t="s">
        <v>19</v>
      </c>
      <c r="P20" s="8"/>
      <c r="Q20" s="8"/>
      <c r="R20" s="20">
        <v>150484.082</v>
      </c>
      <c r="S20" s="20">
        <v>0</v>
      </c>
      <c r="T20" s="20"/>
      <c r="U20" s="20">
        <v>11140.538</v>
      </c>
      <c r="V20" s="118">
        <v>-11140.538</v>
      </c>
      <c r="W20" s="101">
        <v>0</v>
      </c>
      <c r="X20" s="101">
        <v>0</v>
      </c>
    </row>
    <row r="21" spans="1:24" ht="12.75">
      <c r="A21" s="1">
        <v>1311</v>
      </c>
      <c r="B21" s="19" t="s">
        <v>102</v>
      </c>
      <c r="C21" s="9"/>
      <c r="D21" s="120"/>
      <c r="E21" s="22">
        <v>97892473.95643</v>
      </c>
      <c r="F21" s="17">
        <v>158671132.494</v>
      </c>
      <c r="G21" s="22"/>
      <c r="H21" s="17">
        <v>124237810.85935</v>
      </c>
      <c r="I21" s="98"/>
      <c r="J21" s="98"/>
      <c r="K21" s="50">
        <v>34433321.63464999</v>
      </c>
      <c r="L21" s="101">
        <v>0.27715653870971746</v>
      </c>
      <c r="M21" s="101">
        <v>0.03843773420885274</v>
      </c>
      <c r="N21" s="19">
        <v>2436</v>
      </c>
      <c r="O21" s="19" t="s">
        <v>20</v>
      </c>
      <c r="P21" s="120"/>
      <c r="Q21" s="8"/>
      <c r="R21" s="20">
        <v>1377182.267</v>
      </c>
      <c r="S21" s="20">
        <v>333284</v>
      </c>
      <c r="T21" s="20"/>
      <c r="U21" s="20">
        <v>414938</v>
      </c>
      <c r="V21" s="118">
        <v>-81654</v>
      </c>
      <c r="W21" s="101">
        <v>-0.19678602586410499</v>
      </c>
      <c r="X21" s="101">
        <v>0.00028524463207750295</v>
      </c>
    </row>
    <row r="22" spans="1:24" ht="12.75">
      <c r="A22" s="1">
        <v>1337</v>
      </c>
      <c r="B22" s="8" t="s">
        <v>22</v>
      </c>
      <c r="C22" s="9"/>
      <c r="D22" s="120"/>
      <c r="E22" s="22">
        <v>25088126.08109</v>
      </c>
      <c r="F22" s="17">
        <v>27891590.94088</v>
      </c>
      <c r="G22" s="22"/>
      <c r="H22" s="17">
        <v>7471610.45453</v>
      </c>
      <c r="I22" s="98"/>
      <c r="J22" s="98"/>
      <c r="K22" s="118">
        <v>20419980.48635</v>
      </c>
      <c r="L22" s="101">
        <v>2.7330092502305803</v>
      </c>
      <c r="M22" s="101">
        <v>0.006756676796821442</v>
      </c>
      <c r="N22" s="19">
        <v>2440</v>
      </c>
      <c r="O22" s="19" t="s">
        <v>129</v>
      </c>
      <c r="P22" s="19"/>
      <c r="Q22" s="19"/>
      <c r="R22" s="19">
        <v>86</v>
      </c>
      <c r="S22" s="20">
        <v>0</v>
      </c>
      <c r="T22" s="20"/>
      <c r="U22" s="20">
        <v>27.2802</v>
      </c>
      <c r="V22" s="89">
        <v>-27.2802</v>
      </c>
      <c r="W22" s="101">
        <v>0</v>
      </c>
      <c r="X22" s="101">
        <v>0</v>
      </c>
    </row>
    <row r="23" spans="1:24" ht="12.75">
      <c r="A23" s="1">
        <v>1384</v>
      </c>
      <c r="B23" s="8" t="s">
        <v>24</v>
      </c>
      <c r="C23" s="9"/>
      <c r="D23" s="120"/>
      <c r="E23" s="22">
        <v>32939365.031</v>
      </c>
      <c r="F23" s="17">
        <v>46010681.3964</v>
      </c>
      <c r="G23" s="22"/>
      <c r="H23" s="17">
        <v>43623170.85268</v>
      </c>
      <c r="I23" s="98"/>
      <c r="J23" s="98"/>
      <c r="K23" s="118">
        <v>2387510.5437199995</v>
      </c>
      <c r="L23" s="101">
        <v>0.05473033016748993</v>
      </c>
      <c r="M23" s="101">
        <v>0.01114598676195813</v>
      </c>
      <c r="N23" s="71">
        <v>2445</v>
      </c>
      <c r="O23" s="71" t="s">
        <v>132</v>
      </c>
      <c r="S23" s="20">
        <v>3882</v>
      </c>
      <c r="U23" s="20">
        <v>2235</v>
      </c>
      <c r="V23" s="89">
        <v>1647</v>
      </c>
      <c r="W23" s="101">
        <v>1</v>
      </c>
      <c r="X23" s="101">
        <v>3.322450707879366E-06</v>
      </c>
    </row>
    <row r="24" spans="1:24" ht="12.75">
      <c r="A24" s="1">
        <v>1386</v>
      </c>
      <c r="B24" s="8" t="s">
        <v>26</v>
      </c>
      <c r="C24" s="9"/>
      <c r="D24" s="120"/>
      <c r="E24" s="22">
        <v>-54596665.7356175</v>
      </c>
      <c r="F24" s="118">
        <v>-63740570.85408</v>
      </c>
      <c r="G24" s="22"/>
      <c r="H24" s="118">
        <v>-62907490.60858</v>
      </c>
      <c r="I24" s="98"/>
      <c r="J24" s="98"/>
      <c r="K24" s="118">
        <v>-833080.2454999983</v>
      </c>
      <c r="L24" s="101">
        <v>0.013242941936494505</v>
      </c>
      <c r="M24" s="101">
        <v>-0.015441013638081388</v>
      </c>
      <c r="N24" s="19">
        <v>2460</v>
      </c>
      <c r="O24" s="19" t="s">
        <v>21</v>
      </c>
      <c r="P24" s="19"/>
      <c r="Q24" s="19"/>
      <c r="R24" s="42">
        <v>987372.877</v>
      </c>
      <c r="S24" s="20">
        <v>770656.156</v>
      </c>
      <c r="T24" s="20"/>
      <c r="U24" s="20">
        <v>956318.934</v>
      </c>
      <c r="V24" s="118">
        <v>-185662.77800000005</v>
      </c>
      <c r="W24" s="101">
        <v>-0.19414315810252486</v>
      </c>
      <c r="X24" s="101">
        <v>0.000659574212012826</v>
      </c>
    </row>
    <row r="25" spans="6:24" ht="12.75">
      <c r="F25" s="71"/>
      <c r="H25" s="71"/>
      <c r="I25" s="98"/>
      <c r="J25" s="98"/>
      <c r="K25" s="93"/>
      <c r="L25" s="101"/>
      <c r="M25" s="101"/>
      <c r="N25" s="19">
        <v>2480</v>
      </c>
      <c r="O25" s="19" t="s">
        <v>23</v>
      </c>
      <c r="P25" s="19"/>
      <c r="Q25" s="19"/>
      <c r="R25" s="42">
        <v>11184757.244</v>
      </c>
      <c r="S25" s="20">
        <v>20554196.35224</v>
      </c>
      <c r="T25" s="20"/>
      <c r="U25" s="20">
        <v>13.779</v>
      </c>
      <c r="V25" s="118">
        <v>20554182.57324</v>
      </c>
      <c r="W25" s="101">
        <v>1491703.5033921185</v>
      </c>
      <c r="X25" s="101">
        <v>0.017591526074289352</v>
      </c>
    </row>
    <row r="26" spans="1:24" ht="12.75">
      <c r="A26" s="14"/>
      <c r="B26" s="10"/>
      <c r="C26" s="9"/>
      <c r="D26" s="55"/>
      <c r="E26" s="15"/>
      <c r="F26" s="15"/>
      <c r="G26" s="15"/>
      <c r="H26" s="15"/>
      <c r="I26" s="98"/>
      <c r="J26" s="98"/>
      <c r="K26" s="119"/>
      <c r="L26" s="99"/>
      <c r="M26" s="99"/>
      <c r="N26" s="19">
        <v>2490</v>
      </c>
      <c r="O26" s="19" t="s">
        <v>25</v>
      </c>
      <c r="P26" s="120"/>
      <c r="Q26" s="19"/>
      <c r="R26" s="42">
        <v>34969876.5679896</v>
      </c>
      <c r="S26" s="20">
        <v>11175999.40418</v>
      </c>
      <c r="T26" s="20"/>
      <c r="U26" s="20">
        <v>10835292.31139</v>
      </c>
      <c r="V26" s="118">
        <v>340707.09279000014</v>
      </c>
      <c r="W26" s="101">
        <v>0.03144419947322055</v>
      </c>
      <c r="X26" s="101">
        <v>0.009565097148809173</v>
      </c>
    </row>
    <row r="27" spans="1:13" ht="14.25" customHeight="1">
      <c r="A27" s="16"/>
      <c r="B27" s="8"/>
      <c r="C27" s="9"/>
      <c r="D27" s="32"/>
      <c r="E27" s="20"/>
      <c r="F27" s="17"/>
      <c r="G27" s="20"/>
      <c r="H27" s="17"/>
      <c r="I27" s="98"/>
      <c r="J27" s="98"/>
      <c r="K27" s="118"/>
      <c r="L27" s="101"/>
      <c r="M27" s="101"/>
    </row>
    <row r="28" spans="9:24" ht="12.75">
      <c r="I28" s="98"/>
      <c r="J28" s="98"/>
      <c r="K28" s="94"/>
      <c r="L28" s="101"/>
      <c r="M28" s="101"/>
      <c r="N28" s="70">
        <v>25</v>
      </c>
      <c r="O28" s="10" t="s">
        <v>28</v>
      </c>
      <c r="P28" s="120" t="s">
        <v>145</v>
      </c>
      <c r="Q28" s="8"/>
      <c r="R28" s="18">
        <f>+R29</f>
        <v>7493207.53</v>
      </c>
      <c r="S28" s="18">
        <v>31250694.24306</v>
      </c>
      <c r="T28" s="18"/>
      <c r="U28" s="18">
        <v>17310741.296</v>
      </c>
      <c r="V28" s="119">
        <v>13939952.94706</v>
      </c>
      <c r="W28" s="99">
        <v>0.8052776428633424</v>
      </c>
      <c r="X28" s="99">
        <v>0.02674623678762914</v>
      </c>
    </row>
    <row r="29" spans="1:24" ht="12.75">
      <c r="A29" s="3"/>
      <c r="B29" s="10" t="s">
        <v>40</v>
      </c>
      <c r="C29" s="9"/>
      <c r="D29" s="32"/>
      <c r="E29" s="13">
        <f>+E31+E36+E76+E83</f>
        <v>3323224085.560402</v>
      </c>
      <c r="F29" s="13">
        <v>3464102399.42176</v>
      </c>
      <c r="H29" s="13">
        <v>3432758251.65701</v>
      </c>
      <c r="I29" s="98"/>
      <c r="J29" s="98"/>
      <c r="K29" s="136">
        <v>31344147.764750004</v>
      </c>
      <c r="L29" s="117">
        <v>0.009130892846771259</v>
      </c>
      <c r="M29" s="117">
        <v>0.8391712166436934</v>
      </c>
      <c r="N29" s="19">
        <v>2511</v>
      </c>
      <c r="O29" s="19" t="s">
        <v>29</v>
      </c>
      <c r="P29" s="120"/>
      <c r="Q29" s="8"/>
      <c r="R29" s="20">
        <v>7493207.53</v>
      </c>
      <c r="S29" s="20">
        <v>31250694.24306</v>
      </c>
      <c r="T29" s="20"/>
      <c r="U29" s="20">
        <v>17310741.296</v>
      </c>
      <c r="V29" s="118">
        <v>13939952.94706</v>
      </c>
      <c r="W29" s="101">
        <v>0.8052776428633424</v>
      </c>
      <c r="X29" s="101">
        <v>0.02674623678762914</v>
      </c>
    </row>
    <row r="30" spans="1:24" ht="12.75">
      <c r="A30" s="1"/>
      <c r="G30" s="15"/>
      <c r="I30" s="98"/>
      <c r="J30" s="98"/>
      <c r="K30" s="93"/>
      <c r="L30" s="101"/>
      <c r="M30" s="101"/>
      <c r="N30" s="19"/>
      <c r="O30" s="19"/>
      <c r="P30" s="19"/>
      <c r="Q30" s="19"/>
      <c r="R30" s="19"/>
      <c r="S30" s="19"/>
      <c r="T30" s="19"/>
      <c r="U30" s="19"/>
      <c r="V30" s="89"/>
      <c r="W30" s="101"/>
      <c r="X30" s="101"/>
    </row>
    <row r="31" spans="1:24" ht="12.75">
      <c r="A31" s="14">
        <v>12</v>
      </c>
      <c r="B31" s="10" t="s">
        <v>8</v>
      </c>
      <c r="C31" s="9"/>
      <c r="D31" s="120" t="s">
        <v>136</v>
      </c>
      <c r="E31" s="15">
        <f>SUM(E32:E34)</f>
        <v>459841111.2235</v>
      </c>
      <c r="F31" s="15">
        <v>534702678.6343</v>
      </c>
      <c r="G31" s="25"/>
      <c r="H31" s="15">
        <v>505405825.71356</v>
      </c>
      <c r="I31" s="98"/>
      <c r="J31" s="98"/>
      <c r="K31" s="93">
        <v>29296852.92074001</v>
      </c>
      <c r="L31" s="99">
        <v>0.057966986983929374</v>
      </c>
      <c r="M31" s="99">
        <v>0.12953055240142067</v>
      </c>
      <c r="N31" s="70">
        <v>27</v>
      </c>
      <c r="O31" s="10" t="s">
        <v>37</v>
      </c>
      <c r="P31" s="120" t="s">
        <v>146</v>
      </c>
      <c r="Q31" s="8"/>
      <c r="R31" s="18">
        <f>SUM(R32:R32)</f>
        <v>122050.74</v>
      </c>
      <c r="S31" s="18">
        <v>0</v>
      </c>
      <c r="T31" s="18"/>
      <c r="U31" s="18">
        <v>122050.74</v>
      </c>
      <c r="V31" s="119">
        <v>-122050.74</v>
      </c>
      <c r="W31" s="99">
        <v>-1</v>
      </c>
      <c r="X31" s="99">
        <v>0</v>
      </c>
    </row>
    <row r="32" spans="1:24" ht="51">
      <c r="A32" s="121">
        <v>1222</v>
      </c>
      <c r="B32" s="27" t="s">
        <v>10</v>
      </c>
      <c r="C32" s="24"/>
      <c r="D32" s="122"/>
      <c r="E32" s="123">
        <v>3063736.8</v>
      </c>
      <c r="F32" s="124">
        <v>1609741.6948</v>
      </c>
      <c r="G32" s="123"/>
      <c r="H32" s="124">
        <v>2362929.4432</v>
      </c>
      <c r="I32" s="125"/>
      <c r="J32" s="125"/>
      <c r="K32" s="138">
        <v>-753187.7484000002</v>
      </c>
      <c r="L32" s="126">
        <v>-0.31875168789635744</v>
      </c>
      <c r="M32" s="126">
        <v>0.0003899563987291153</v>
      </c>
      <c r="N32" s="19">
        <v>2790</v>
      </c>
      <c r="O32" s="19" t="s">
        <v>39</v>
      </c>
      <c r="P32" s="120"/>
      <c r="Q32" s="8"/>
      <c r="R32" s="20">
        <v>122050.74</v>
      </c>
      <c r="S32" s="20">
        <v>0</v>
      </c>
      <c r="T32" s="20"/>
      <c r="U32" s="20">
        <v>122050.74</v>
      </c>
      <c r="V32" s="118">
        <v>-122050.74</v>
      </c>
      <c r="W32" s="101">
        <v>-1</v>
      </c>
      <c r="X32" s="101">
        <v>0</v>
      </c>
    </row>
    <row r="33" spans="1:24" ht="25.5">
      <c r="A33" s="121">
        <v>1224</v>
      </c>
      <c r="B33" s="127" t="s">
        <v>11</v>
      </c>
      <c r="C33" s="128"/>
      <c r="D33" s="122"/>
      <c r="E33" s="123">
        <v>8198218.84</v>
      </c>
      <c r="F33" s="124">
        <v>8269668.84012</v>
      </c>
      <c r="G33" s="129"/>
      <c r="H33" s="124">
        <v>8198218.84012</v>
      </c>
      <c r="I33" s="125"/>
      <c r="J33" s="125"/>
      <c r="K33" s="130">
        <v>71450</v>
      </c>
      <c r="L33" s="126">
        <v>0.008715307726398063</v>
      </c>
      <c r="M33" s="126">
        <v>0.0020033091582287907</v>
      </c>
      <c r="N33" s="70">
        <v>29</v>
      </c>
      <c r="O33" s="10" t="s">
        <v>41</v>
      </c>
      <c r="P33" s="120" t="s">
        <v>147</v>
      </c>
      <c r="Q33" s="8"/>
      <c r="R33" s="18">
        <f>SUM(R34:R38)</f>
        <v>195374863.00381</v>
      </c>
      <c r="S33" s="18">
        <v>144545198.04014</v>
      </c>
      <c r="T33" s="18"/>
      <c r="U33" s="18">
        <v>125610605.55092001</v>
      </c>
      <c r="V33" s="119">
        <v>18934592.489219993</v>
      </c>
      <c r="W33" s="99">
        <v>0.1507403965308032</v>
      </c>
      <c r="X33" s="99">
        <v>0.12371053465971825</v>
      </c>
    </row>
    <row r="34" spans="1:24" ht="25.5">
      <c r="A34" s="131">
        <v>1227</v>
      </c>
      <c r="B34" s="132" t="s">
        <v>12</v>
      </c>
      <c r="C34" s="133"/>
      <c r="D34" s="122"/>
      <c r="E34" s="129">
        <v>448579155.5835</v>
      </c>
      <c r="F34" s="134">
        <v>524823268.09938</v>
      </c>
      <c r="G34" s="135"/>
      <c r="H34" s="134">
        <v>494844677.43024</v>
      </c>
      <c r="I34" s="125"/>
      <c r="J34" s="125"/>
      <c r="K34" s="130">
        <v>29978590.66914004</v>
      </c>
      <c r="L34" s="126">
        <v>0.060581818975644595</v>
      </c>
      <c r="M34" s="126">
        <v>0.12713728684446277</v>
      </c>
      <c r="N34" s="19">
        <v>2901</v>
      </c>
      <c r="O34" s="19" t="s">
        <v>42</v>
      </c>
      <c r="P34" s="120"/>
      <c r="Q34" s="8"/>
      <c r="R34" s="20">
        <v>26360174.274</v>
      </c>
      <c r="S34" s="20">
        <v>0</v>
      </c>
      <c r="T34" s="20"/>
      <c r="U34" s="20">
        <v>0</v>
      </c>
      <c r="V34" s="118">
        <v>0</v>
      </c>
      <c r="W34" s="101">
        <v>0</v>
      </c>
      <c r="X34" s="101">
        <v>0</v>
      </c>
    </row>
    <row r="35" spans="6:24" ht="12.75">
      <c r="F35" s="71"/>
      <c r="G35" s="15"/>
      <c r="H35" s="71"/>
      <c r="I35" s="98"/>
      <c r="J35" s="98"/>
      <c r="K35" s="94"/>
      <c r="L35" s="101"/>
      <c r="M35" s="101"/>
      <c r="N35" s="19">
        <v>2902</v>
      </c>
      <c r="O35" s="19" t="s">
        <v>43</v>
      </c>
      <c r="P35" s="120"/>
      <c r="Q35" s="8"/>
      <c r="R35" s="20">
        <v>12160167.23274</v>
      </c>
      <c r="S35" s="20">
        <v>10800</v>
      </c>
      <c r="T35" s="20"/>
      <c r="U35" s="20">
        <v>11317118.32633</v>
      </c>
      <c r="V35" s="118">
        <v>-11306318.32633</v>
      </c>
      <c r="W35" s="101">
        <v>-0.9990456934628956</v>
      </c>
      <c r="X35" s="101">
        <v>9.243294086835948E-06</v>
      </c>
    </row>
    <row r="36" spans="1:24" ht="12.75">
      <c r="A36" s="14">
        <v>16</v>
      </c>
      <c r="B36" s="10" t="s">
        <v>48</v>
      </c>
      <c r="C36" s="9"/>
      <c r="D36" s="120" t="s">
        <v>137</v>
      </c>
      <c r="E36" s="15">
        <f>SUM(E37:E51)</f>
        <v>619107325.7820119</v>
      </c>
      <c r="F36" s="15">
        <v>739487387.7131298</v>
      </c>
      <c r="G36" s="20"/>
      <c r="H36" s="15">
        <v>729497553.7436999</v>
      </c>
      <c r="I36" s="98"/>
      <c r="J36" s="98"/>
      <c r="K36" s="119">
        <v>9989833.96942985</v>
      </c>
      <c r="L36" s="99">
        <v>0.013694129497985482</v>
      </c>
      <c r="M36" s="99">
        <v>0.17913919950619217</v>
      </c>
      <c r="N36" s="19">
        <v>2903</v>
      </c>
      <c r="O36" s="19" t="s">
        <v>44</v>
      </c>
      <c r="P36" s="8"/>
      <c r="Q36" s="8"/>
      <c r="R36" s="20">
        <v>822939.41112</v>
      </c>
      <c r="S36" s="20">
        <v>796029.75958</v>
      </c>
      <c r="T36" s="20"/>
      <c r="U36" s="20">
        <v>800529.75958</v>
      </c>
      <c r="V36" s="118">
        <v>-4500</v>
      </c>
      <c r="W36" s="101">
        <v>-0.005621277592929134</v>
      </c>
      <c r="X36" s="101">
        <v>0.0006812904786732643</v>
      </c>
    </row>
    <row r="37" spans="1:24" ht="12.75">
      <c r="A37" s="16">
        <v>1605</v>
      </c>
      <c r="B37" s="8" t="s">
        <v>49</v>
      </c>
      <c r="C37" s="9"/>
      <c r="D37" s="122"/>
      <c r="E37" s="20">
        <v>278695473.02</v>
      </c>
      <c r="F37" s="17">
        <v>376648348.951</v>
      </c>
      <c r="G37" s="20"/>
      <c r="H37" s="20">
        <v>375397191.324</v>
      </c>
      <c r="I37" s="98"/>
      <c r="J37" s="98"/>
      <c r="K37" s="118">
        <v>1251157.6269999743</v>
      </c>
      <c r="L37" s="101">
        <v>0.0033328902184569563</v>
      </c>
      <c r="M37" s="101">
        <v>0.09124223732208636</v>
      </c>
      <c r="N37" s="19">
        <v>2910</v>
      </c>
      <c r="O37" s="19" t="s">
        <v>45</v>
      </c>
      <c r="P37" s="120"/>
      <c r="Q37" s="8"/>
      <c r="R37" s="20">
        <v>101521166.808</v>
      </c>
      <c r="S37" s="20">
        <v>71614648.48935</v>
      </c>
      <c r="T37" s="20"/>
      <c r="U37" s="20">
        <v>48118367.3798</v>
      </c>
      <c r="V37" s="89">
        <v>23496281.109550007</v>
      </c>
      <c r="W37" s="101">
        <v>0.4883017107395398</v>
      </c>
      <c r="X37" s="101">
        <v>0.06129215341781887</v>
      </c>
    </row>
    <row r="38" spans="1:24" ht="12.75">
      <c r="A38" s="16">
        <v>1615</v>
      </c>
      <c r="B38" s="8" t="s">
        <v>50</v>
      </c>
      <c r="C38" s="9"/>
      <c r="D38" s="122"/>
      <c r="E38" s="20">
        <v>47156759.77438</v>
      </c>
      <c r="F38" s="17">
        <v>42064249.35139</v>
      </c>
      <c r="G38" s="20"/>
      <c r="H38" s="20">
        <v>51364150.41203</v>
      </c>
      <c r="I38" s="98"/>
      <c r="J38" s="98"/>
      <c r="K38" s="118">
        <v>-9299901.06064</v>
      </c>
      <c r="L38" s="101">
        <v>-0.18105820861512528</v>
      </c>
      <c r="M38" s="101">
        <v>0.010189972245422618</v>
      </c>
      <c r="N38" s="19">
        <v>2917</v>
      </c>
      <c r="O38" s="19" t="s">
        <v>130</v>
      </c>
      <c r="P38" s="120"/>
      <c r="Q38" s="19"/>
      <c r="R38" s="20">
        <v>54510415.27795</v>
      </c>
      <c r="S38" s="20">
        <v>72123719.79121</v>
      </c>
      <c r="T38" s="20"/>
      <c r="U38" s="20">
        <v>65374590.08521</v>
      </c>
      <c r="V38" s="89">
        <v>6749129.705999993</v>
      </c>
      <c r="W38" s="101">
        <v>0.10323781299742145</v>
      </c>
      <c r="X38" s="101">
        <v>0.06172784746913927</v>
      </c>
    </row>
    <row r="39" spans="1:24" ht="12.75">
      <c r="A39" s="16">
        <v>1635</v>
      </c>
      <c r="B39" s="8" t="s">
        <v>51</v>
      </c>
      <c r="C39" s="9"/>
      <c r="D39" s="122"/>
      <c r="E39" s="20">
        <v>8166786.69327</v>
      </c>
      <c r="F39" s="17">
        <v>16558517.31024</v>
      </c>
      <c r="H39" s="20">
        <v>16214673.36137</v>
      </c>
      <c r="I39" s="98"/>
      <c r="J39" s="98"/>
      <c r="K39" s="118">
        <v>343843.94887000136</v>
      </c>
      <c r="L39" s="101">
        <v>0.021205727750839475</v>
      </c>
      <c r="M39" s="101">
        <v>0.004011264539803798</v>
      </c>
      <c r="N39" s="19">
        <v>2919</v>
      </c>
      <c r="O39" s="19" t="s">
        <v>133</v>
      </c>
      <c r="P39" s="8"/>
      <c r="Q39" s="8"/>
      <c r="R39" s="20"/>
      <c r="S39" s="20">
        <v>0</v>
      </c>
      <c r="T39" s="20"/>
      <c r="U39" s="20">
        <v>0</v>
      </c>
      <c r="V39" s="89">
        <v>0</v>
      </c>
      <c r="W39" s="101">
        <v>0</v>
      </c>
      <c r="X39" s="101">
        <v>0</v>
      </c>
    </row>
    <row r="40" spans="1:23" ht="12.75">
      <c r="A40" s="4">
        <v>1636</v>
      </c>
      <c r="B40" s="4" t="s">
        <v>120</v>
      </c>
      <c r="F40" s="50">
        <v>6466581.01863</v>
      </c>
      <c r="G40" s="20"/>
      <c r="H40" s="17">
        <v>271071.37365</v>
      </c>
      <c r="I40" s="98"/>
      <c r="J40" s="98"/>
      <c r="K40" s="89">
        <v>6195509.644979999</v>
      </c>
      <c r="L40" s="101">
        <v>22.855639684696005</v>
      </c>
      <c r="M40" s="101">
        <v>0.0015665150839174306</v>
      </c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4" ht="12.75">
      <c r="A41" s="16">
        <v>1637</v>
      </c>
      <c r="B41" s="8" t="s">
        <v>52</v>
      </c>
      <c r="C41" s="9"/>
      <c r="D41" s="32"/>
      <c r="E41" s="20">
        <v>5934761.54046</v>
      </c>
      <c r="F41" s="50">
        <v>5934761.54046</v>
      </c>
      <c r="G41" s="20"/>
      <c r="H41" s="20">
        <v>5934761.54046</v>
      </c>
      <c r="I41" s="98"/>
      <c r="J41" s="98"/>
      <c r="K41" s="89">
        <v>0</v>
      </c>
      <c r="L41" s="101">
        <v>0</v>
      </c>
      <c r="M41" s="101">
        <v>0.0014376829805115875</v>
      </c>
      <c r="O41" s="10" t="s">
        <v>46</v>
      </c>
      <c r="P41" s="8"/>
      <c r="Q41" s="8"/>
      <c r="R41" s="18">
        <f>+R43+R46+R51</f>
        <v>924738763.8020707</v>
      </c>
      <c r="S41" s="13">
        <v>949304961.01687</v>
      </c>
      <c r="T41" s="18"/>
      <c r="U41" s="13">
        <v>1017845352.9933599</v>
      </c>
      <c r="V41" s="13">
        <v>-68540391.9764899</v>
      </c>
      <c r="W41" s="117">
        <v>-0.06733870894524488</v>
      </c>
      <c r="X41" s="117">
        <v>0.8124726789603023</v>
      </c>
    </row>
    <row r="42" spans="1:23" ht="12.75">
      <c r="A42" s="16">
        <v>1640</v>
      </c>
      <c r="B42" s="8" t="s">
        <v>53</v>
      </c>
      <c r="C42" s="9"/>
      <c r="D42" s="122"/>
      <c r="E42" s="20">
        <v>148388994.39359</v>
      </c>
      <c r="F42" s="50">
        <v>193194661.84777</v>
      </c>
      <c r="G42" s="20"/>
      <c r="H42" s="20">
        <v>194549604.72777</v>
      </c>
      <c r="I42" s="98"/>
      <c r="J42" s="98"/>
      <c r="K42" s="118">
        <v>-1354942.8799999952</v>
      </c>
      <c r="L42" s="101">
        <v>-0.006964511091636213</v>
      </c>
      <c r="M42" s="101">
        <v>0.04680098355606413</v>
      </c>
      <c r="N42" s="8"/>
      <c r="O42" s="4"/>
      <c r="P42" s="4"/>
      <c r="Q42" s="4"/>
      <c r="R42" s="4"/>
      <c r="S42" s="4"/>
      <c r="T42" s="4"/>
      <c r="U42" s="4"/>
      <c r="V42" s="4"/>
      <c r="W42" s="4"/>
    </row>
    <row r="43" spans="1:24" ht="12.75">
      <c r="A43" s="16">
        <v>1645</v>
      </c>
      <c r="B43" s="8" t="s">
        <v>54</v>
      </c>
      <c r="C43" s="9"/>
      <c r="D43" s="32"/>
      <c r="E43" s="20">
        <v>2343213.87796</v>
      </c>
      <c r="F43" s="50">
        <v>2343213.87796</v>
      </c>
      <c r="G43" s="20"/>
      <c r="H43" s="20">
        <v>2343213.87796</v>
      </c>
      <c r="I43" s="98"/>
      <c r="J43" s="98"/>
      <c r="K43" s="89">
        <v>0</v>
      </c>
      <c r="L43" s="101">
        <v>0</v>
      </c>
      <c r="M43" s="101">
        <v>0.000567638428111222</v>
      </c>
      <c r="N43" s="10">
        <v>23</v>
      </c>
      <c r="O43" s="10" t="s">
        <v>9</v>
      </c>
      <c r="P43" s="120" t="s">
        <v>148</v>
      </c>
      <c r="Q43" s="8"/>
      <c r="R43" s="18">
        <f>+R44</f>
        <v>214745943.63884</v>
      </c>
      <c r="S43" s="18">
        <v>206763478.4259</v>
      </c>
      <c r="T43" s="18"/>
      <c r="U43" s="18">
        <v>202075942.19808</v>
      </c>
      <c r="V43" s="119">
        <v>4687536.227820009</v>
      </c>
      <c r="W43" s="99">
        <v>0.02319690397991645</v>
      </c>
      <c r="X43" s="99">
        <v>0.17696070717664386</v>
      </c>
    </row>
    <row r="44" spans="1:24" ht="12.75">
      <c r="A44" s="16">
        <v>1650</v>
      </c>
      <c r="B44" s="8" t="s">
        <v>55</v>
      </c>
      <c r="C44" s="9"/>
      <c r="D44" s="122"/>
      <c r="E44" s="20">
        <v>99225005.5715619</v>
      </c>
      <c r="F44" s="50">
        <v>133271242.9983</v>
      </c>
      <c r="G44" s="20"/>
      <c r="H44" s="20">
        <v>110267904.65921</v>
      </c>
      <c r="I44" s="98"/>
      <c r="J44" s="98"/>
      <c r="K44" s="89">
        <v>23003338.339090005</v>
      </c>
      <c r="L44" s="101">
        <v>0.20861318087237887</v>
      </c>
      <c r="M44" s="101">
        <v>0.03228466662797526</v>
      </c>
      <c r="N44" s="8">
        <v>2314</v>
      </c>
      <c r="O44" s="19" t="s">
        <v>47</v>
      </c>
      <c r="P44" s="19"/>
      <c r="Q44" s="8"/>
      <c r="R44" s="28">
        <v>214745943.63884</v>
      </c>
      <c r="S44" s="20">
        <v>206763478.4259</v>
      </c>
      <c r="T44" s="20"/>
      <c r="U44" s="20">
        <v>202075942.19808</v>
      </c>
      <c r="V44" s="118">
        <v>4687536.227820009</v>
      </c>
      <c r="W44" s="101">
        <v>0.02319690397991645</v>
      </c>
      <c r="X44" s="101">
        <v>0.17696070717664386</v>
      </c>
    </row>
    <row r="45" spans="1:24" ht="12.75">
      <c r="A45" s="16">
        <v>1655</v>
      </c>
      <c r="B45" s="8" t="s">
        <v>56</v>
      </c>
      <c r="C45" s="9"/>
      <c r="D45" s="32"/>
      <c r="E45" s="20">
        <v>7353673.84762</v>
      </c>
      <c r="F45" s="50">
        <v>8888637.11913</v>
      </c>
      <c r="G45" s="20"/>
      <c r="H45" s="20">
        <v>7757521.13623</v>
      </c>
      <c r="I45" s="98"/>
      <c r="J45" s="98"/>
      <c r="K45" s="89">
        <v>1131115.9829000002</v>
      </c>
      <c r="L45" s="101">
        <v>0.14580894631628422</v>
      </c>
      <c r="M45" s="101">
        <v>0.002153252867700941</v>
      </c>
      <c r="N45" s="8"/>
      <c r="O45" s="19"/>
      <c r="P45" s="19"/>
      <c r="Q45" s="8"/>
      <c r="R45" s="28"/>
      <c r="S45" s="20"/>
      <c r="T45" s="20"/>
      <c r="U45" s="20"/>
      <c r="V45" s="93"/>
      <c r="W45" s="101"/>
      <c r="X45" s="101"/>
    </row>
    <row r="46" spans="1:24" ht="12.75">
      <c r="A46" s="16">
        <v>1660</v>
      </c>
      <c r="B46" s="8" t="s">
        <v>57</v>
      </c>
      <c r="C46" s="9"/>
      <c r="D46" s="32"/>
      <c r="E46" s="20">
        <v>576655.82548</v>
      </c>
      <c r="F46" s="50">
        <v>686205.65299</v>
      </c>
      <c r="G46" s="20"/>
      <c r="H46" s="20">
        <v>704931.73495</v>
      </c>
      <c r="I46" s="98"/>
      <c r="J46" s="98"/>
      <c r="K46" s="118">
        <v>-18726.08195999998</v>
      </c>
      <c r="L46" s="101">
        <v>-0.026564390609153384</v>
      </c>
      <c r="M46" s="100">
        <v>0.00016623181600622437</v>
      </c>
      <c r="N46" s="70">
        <v>25</v>
      </c>
      <c r="O46" s="10" t="s">
        <v>28</v>
      </c>
      <c r="P46" s="120" t="s">
        <v>145</v>
      </c>
      <c r="Q46" s="8"/>
      <c r="R46" s="18">
        <f>SUM(R47:R49)</f>
        <v>668733028.1191908</v>
      </c>
      <c r="S46" s="18">
        <v>685061177.13176</v>
      </c>
      <c r="T46" s="18"/>
      <c r="U46" s="18">
        <v>679439017.69915</v>
      </c>
      <c r="V46" s="119">
        <v>5622159.432610035</v>
      </c>
      <c r="W46" s="99">
        <v>0.008274707937216937</v>
      </c>
      <c r="X46" s="99">
        <v>0.5863168451576732</v>
      </c>
    </row>
    <row r="47" spans="1:24" ht="12.75">
      <c r="A47" s="16">
        <v>1665</v>
      </c>
      <c r="B47" s="8" t="s">
        <v>58</v>
      </c>
      <c r="C47" s="9"/>
      <c r="D47" s="32"/>
      <c r="E47" s="20">
        <v>4306471.98355</v>
      </c>
      <c r="F47" s="50">
        <v>6620629.38483</v>
      </c>
      <c r="G47" s="20"/>
      <c r="H47" s="20">
        <v>6293815.05466</v>
      </c>
      <c r="I47" s="98"/>
      <c r="J47" s="98"/>
      <c r="K47" s="89">
        <v>326814.33017</v>
      </c>
      <c r="L47" s="101">
        <v>0.05192626846065703</v>
      </c>
      <c r="M47" s="100">
        <v>0.001603832963119733</v>
      </c>
      <c r="N47" s="19">
        <v>2512</v>
      </c>
      <c r="O47" s="19" t="s">
        <v>31</v>
      </c>
      <c r="P47" s="120"/>
      <c r="Q47" s="8"/>
      <c r="R47" s="20">
        <v>4191952.56802083</v>
      </c>
      <c r="S47" s="20">
        <v>15435565.36386</v>
      </c>
      <c r="T47" s="20"/>
      <c r="U47" s="20">
        <v>15435565.36386</v>
      </c>
      <c r="V47" s="89">
        <v>0</v>
      </c>
      <c r="W47" s="101">
        <v>0</v>
      </c>
      <c r="X47" s="101">
        <v>0.013210691671734899</v>
      </c>
    </row>
    <row r="48" spans="1:24" ht="12.75">
      <c r="A48" s="16">
        <v>1670</v>
      </c>
      <c r="B48" s="8" t="s">
        <v>59</v>
      </c>
      <c r="C48" s="9"/>
      <c r="D48" s="32"/>
      <c r="E48" s="20">
        <v>5190299.64279</v>
      </c>
      <c r="F48" s="50">
        <v>9666271.35048</v>
      </c>
      <c r="G48" s="20"/>
      <c r="H48" s="20">
        <v>8112737.93384</v>
      </c>
      <c r="I48" s="98"/>
      <c r="J48" s="98"/>
      <c r="K48" s="89">
        <v>1553533.4166399995</v>
      </c>
      <c r="L48" s="101">
        <v>0.19149310988585896</v>
      </c>
      <c r="M48" s="100">
        <v>0.0023416330565009867</v>
      </c>
      <c r="N48" s="19">
        <v>2514</v>
      </c>
      <c r="O48" s="19" t="s">
        <v>33</v>
      </c>
      <c r="P48" s="120"/>
      <c r="Q48" s="19"/>
      <c r="R48" s="20">
        <v>664508532.96617</v>
      </c>
      <c r="S48" s="20">
        <v>669625611.7679</v>
      </c>
      <c r="T48" s="20"/>
      <c r="U48" s="20">
        <v>664003452.33529</v>
      </c>
      <c r="V48" s="118">
        <v>5622159.432610035</v>
      </c>
      <c r="W48" s="101">
        <v>0.008467063556427285</v>
      </c>
      <c r="X48" s="101">
        <v>0.5731061534859383</v>
      </c>
    </row>
    <row r="49" spans="1:24" ht="12.75">
      <c r="A49" s="16">
        <v>1675</v>
      </c>
      <c r="B49" s="8" t="s">
        <v>60</v>
      </c>
      <c r="C49" s="9"/>
      <c r="D49" s="32"/>
      <c r="E49" s="20">
        <v>4390602.85643</v>
      </c>
      <c r="F49" s="50">
        <v>5244403.22653</v>
      </c>
      <c r="G49" s="20"/>
      <c r="H49" s="20">
        <v>4521227.85643</v>
      </c>
      <c r="I49" s="98"/>
      <c r="J49" s="98"/>
      <c r="K49" s="89">
        <v>723175.3701</v>
      </c>
      <c r="L49" s="101">
        <v>0.15995110024625597</v>
      </c>
      <c r="M49" s="100">
        <v>0.0012704451914908501</v>
      </c>
      <c r="N49" s="19">
        <v>2515</v>
      </c>
      <c r="O49" s="19" t="s">
        <v>35</v>
      </c>
      <c r="P49" s="19"/>
      <c r="Q49" s="19"/>
      <c r="R49" s="20">
        <v>32542.585</v>
      </c>
      <c r="S49" s="20">
        <v>0</v>
      </c>
      <c r="T49" s="20"/>
      <c r="U49" s="20">
        <v>0</v>
      </c>
      <c r="V49" s="33">
        <v>0</v>
      </c>
      <c r="W49" s="101">
        <v>0</v>
      </c>
      <c r="X49" s="101">
        <v>0</v>
      </c>
    </row>
    <row r="50" spans="1:24" ht="12.75">
      <c r="A50" s="16">
        <v>1680</v>
      </c>
      <c r="B50" s="8" t="s">
        <v>61</v>
      </c>
      <c r="C50" s="9"/>
      <c r="D50" s="32"/>
      <c r="E50" s="20">
        <v>137307.09361</v>
      </c>
      <c r="F50" s="50">
        <v>261860.32387</v>
      </c>
      <c r="G50" s="20"/>
      <c r="H50" s="20">
        <v>221466.39363</v>
      </c>
      <c r="I50" s="98"/>
      <c r="J50" s="98"/>
      <c r="K50" s="89">
        <v>40393.93023999999</v>
      </c>
      <c r="L50" s="101">
        <v>0.18239304653818228</v>
      </c>
      <c r="M50" s="100">
        <v>6.343508973908513E-05</v>
      </c>
      <c r="V50" s="93"/>
      <c r="W50" s="101"/>
      <c r="X50" s="101"/>
    </row>
    <row r="51" spans="1:24" ht="12.75">
      <c r="A51" s="16">
        <v>1681</v>
      </c>
      <c r="B51" s="8" t="s">
        <v>62</v>
      </c>
      <c r="C51" s="9"/>
      <c r="D51" s="32"/>
      <c r="E51" s="20">
        <v>7241319.66131</v>
      </c>
      <c r="F51" s="50">
        <v>7241319.66131</v>
      </c>
      <c r="G51" s="20"/>
      <c r="H51" s="20">
        <v>7241319.66131</v>
      </c>
      <c r="I51" s="98"/>
      <c r="J51" s="98"/>
      <c r="K51" s="89">
        <v>0</v>
      </c>
      <c r="L51" s="101">
        <v>0</v>
      </c>
      <c r="M51" s="100">
        <v>0.0017541938227062098</v>
      </c>
      <c r="N51" s="70">
        <v>27</v>
      </c>
      <c r="O51" s="10" t="s">
        <v>37</v>
      </c>
      <c r="P51" s="120" t="s">
        <v>146</v>
      </c>
      <c r="Q51" s="8"/>
      <c r="R51" s="18">
        <f>+R52</f>
        <v>41259792.04404</v>
      </c>
      <c r="S51" s="18">
        <v>57480305.45921</v>
      </c>
      <c r="T51" s="18"/>
      <c r="U51" s="18">
        <v>136330393.09613</v>
      </c>
      <c r="V51" s="119">
        <v>-78850087.63692</v>
      </c>
      <c r="W51" s="99">
        <v>-0.5783749745467308</v>
      </c>
      <c r="X51" s="99">
        <v>0.04919512662598517</v>
      </c>
    </row>
    <row r="52" spans="1:24" ht="12.75">
      <c r="A52" s="16">
        <v>1685</v>
      </c>
      <c r="B52" s="8" t="s">
        <v>63</v>
      </c>
      <c r="D52" s="122"/>
      <c r="F52" s="118">
        <v>-75603515.90176</v>
      </c>
      <c r="H52" s="118">
        <v>-61698037.3038</v>
      </c>
      <c r="I52" s="98"/>
      <c r="J52" s="98"/>
      <c r="K52" s="118">
        <v>-13905478.597959995</v>
      </c>
      <c r="L52" s="101">
        <v>0.22537959399728835</v>
      </c>
      <c r="M52" s="100">
        <v>-0.018314786084964202</v>
      </c>
      <c r="N52" s="19">
        <v>2701</v>
      </c>
      <c r="O52" s="19" t="s">
        <v>38</v>
      </c>
      <c r="P52" s="120"/>
      <c r="Q52" s="8"/>
      <c r="R52" s="20">
        <v>41259792.04404</v>
      </c>
      <c r="S52" s="20">
        <v>57480305.45921</v>
      </c>
      <c r="T52" s="20"/>
      <c r="U52" s="20">
        <v>136330393.09613</v>
      </c>
      <c r="V52" s="118">
        <v>-78850087.63692</v>
      </c>
      <c r="W52" s="101">
        <v>-0.5783749745467308</v>
      </c>
      <c r="X52" s="101">
        <v>0.04919512662598517</v>
      </c>
    </row>
    <row r="53" spans="22:24" ht="12.75">
      <c r="V53" s="93"/>
      <c r="W53" s="101"/>
      <c r="X53" s="101"/>
    </row>
    <row r="54" spans="4:24" ht="12.75">
      <c r="D54" s="4"/>
      <c r="K54" s="4"/>
      <c r="L54" s="4"/>
      <c r="M54" s="4"/>
      <c r="O54" s="10" t="s">
        <v>64</v>
      </c>
      <c r="P54" s="8"/>
      <c r="Q54" s="8"/>
      <c r="R54" s="18">
        <f>+R11+R41</f>
        <v>1238905867.0706203</v>
      </c>
      <c r="S54" s="13">
        <v>1168414625.62368</v>
      </c>
      <c r="T54" s="18"/>
      <c r="U54" s="13">
        <v>1196912531.20323</v>
      </c>
      <c r="V54" s="13">
        <v>-28497905.57954979</v>
      </c>
      <c r="W54" s="117">
        <v>-0.02380951392571809</v>
      </c>
      <c r="X54" s="117">
        <v>1</v>
      </c>
    </row>
    <row r="55" spans="8:23" ht="12.75">
      <c r="H55" s="62"/>
      <c r="I55" s="5"/>
      <c r="J55" s="5"/>
      <c r="K55" s="90"/>
      <c r="L55" s="90"/>
      <c r="M55" s="69"/>
      <c r="O55" s="4"/>
      <c r="P55" s="4"/>
      <c r="Q55" s="4"/>
      <c r="R55" s="4"/>
      <c r="S55" s="4"/>
      <c r="T55" s="4"/>
      <c r="U55" s="4"/>
      <c r="V55" s="4"/>
      <c r="W55" s="4"/>
    </row>
    <row r="56" spans="8:23" ht="12.75">
      <c r="H56" s="62"/>
      <c r="I56" s="5"/>
      <c r="J56" s="5"/>
      <c r="K56" s="69"/>
      <c r="L56" s="69"/>
      <c r="M56" s="69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8:24" ht="12.75">
      <c r="H57" s="62"/>
      <c r="I57" s="5"/>
      <c r="J57" s="5"/>
      <c r="K57" s="69"/>
      <c r="L57" s="69"/>
      <c r="M57" s="69"/>
      <c r="W57" s="69"/>
      <c r="X57" s="3"/>
    </row>
    <row r="58" spans="8:24" ht="12.75">
      <c r="H58" s="62"/>
      <c r="I58" s="5"/>
      <c r="J58" s="5"/>
      <c r="K58" s="69"/>
      <c r="L58" s="69"/>
      <c r="M58" s="69"/>
      <c r="W58" s="69"/>
      <c r="X58" s="3"/>
    </row>
    <row r="59" spans="8:24" ht="12.75">
      <c r="H59" s="62"/>
      <c r="I59" s="5"/>
      <c r="J59" s="5"/>
      <c r="K59" s="69"/>
      <c r="L59" s="69"/>
      <c r="M59" s="69"/>
      <c r="W59" s="69"/>
      <c r="X59" s="3"/>
    </row>
    <row r="60" spans="6:24" ht="12.75">
      <c r="F60" s="110"/>
      <c r="H60" s="62"/>
      <c r="I60" s="5"/>
      <c r="J60" s="5"/>
      <c r="K60" s="69"/>
      <c r="L60" s="69"/>
      <c r="M60" s="69"/>
      <c r="W60" s="69"/>
      <c r="X60" s="3"/>
    </row>
    <row r="61" spans="6:24" ht="12.75">
      <c r="F61" s="110"/>
      <c r="H61" s="62"/>
      <c r="I61" s="5"/>
      <c r="J61" s="5"/>
      <c r="K61" s="69"/>
      <c r="L61" s="69"/>
      <c r="M61" s="69"/>
      <c r="W61" s="69"/>
      <c r="X61" s="3"/>
    </row>
    <row r="62" spans="6:24" ht="12.75">
      <c r="F62" s="111"/>
      <c r="I62" s="5"/>
      <c r="J62" s="5"/>
      <c r="K62" s="69"/>
      <c r="L62" s="69"/>
      <c r="M62" s="69"/>
      <c r="W62" s="69"/>
      <c r="X62" s="3"/>
    </row>
    <row r="63" spans="9:24" ht="12.75">
      <c r="I63" s="5"/>
      <c r="J63" s="5"/>
      <c r="K63" s="69"/>
      <c r="L63" s="69"/>
      <c r="M63" s="69"/>
      <c r="W63" s="69"/>
      <c r="X63" s="3"/>
    </row>
    <row r="64" spans="9:24" ht="12.75">
      <c r="I64" s="5"/>
      <c r="J64" s="5"/>
      <c r="K64" s="69"/>
      <c r="L64" s="69"/>
      <c r="M64" s="69"/>
      <c r="W64" s="69"/>
      <c r="X64" s="3"/>
    </row>
    <row r="65" spans="9:24" ht="12.75">
      <c r="I65" s="5"/>
      <c r="J65" s="5"/>
      <c r="K65" s="69"/>
      <c r="L65" s="69"/>
      <c r="M65" s="69"/>
      <c r="O65" s="112"/>
      <c r="W65" s="69"/>
      <c r="X65" s="3"/>
    </row>
    <row r="66" spans="1:24" ht="27" customHeight="1">
      <c r="A66" s="141" t="s">
        <v>125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0"/>
      <c r="W66" s="19"/>
      <c r="X66" s="3"/>
    </row>
    <row r="67" spans="1:24" ht="12.75">
      <c r="A67" s="141" t="s">
        <v>105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0"/>
      <c r="W67" s="19"/>
      <c r="X67" s="3"/>
    </row>
    <row r="68" spans="1:24" ht="16.5" customHeight="1">
      <c r="A68" s="141" t="str">
        <f>+A3</f>
        <v>A 31 DE AGOSTO DE 2020 - 2019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0"/>
      <c r="W68" s="19"/>
      <c r="X68" s="3"/>
    </row>
    <row r="69" spans="1:24" ht="16.5" customHeight="1">
      <c r="A69" s="141" t="s">
        <v>111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0"/>
      <c r="W69" s="19"/>
      <c r="X69" s="3"/>
    </row>
    <row r="70" spans="1:24" ht="6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0"/>
      <c r="T70" s="140"/>
      <c r="U70" s="19"/>
      <c r="V70" s="19"/>
      <c r="W70" s="19"/>
      <c r="X70" s="3"/>
    </row>
    <row r="71" spans="1:24" ht="9" customHeight="1">
      <c r="A71" s="1"/>
      <c r="B71" s="1"/>
      <c r="C71" s="1"/>
      <c r="D71" s="32"/>
      <c r="E71" s="1"/>
      <c r="F71" s="1"/>
      <c r="G71" s="1"/>
      <c r="H71" s="1"/>
      <c r="I71" s="1"/>
      <c r="J71" s="1"/>
      <c r="K71" s="57"/>
      <c r="L71" s="57"/>
      <c r="M71" s="57"/>
      <c r="N71" s="19"/>
      <c r="O71" s="19"/>
      <c r="P71" s="19"/>
      <c r="Q71" s="19"/>
      <c r="R71" s="19"/>
      <c r="S71" s="19"/>
      <c r="T71" s="19"/>
      <c r="U71" s="19"/>
      <c r="V71" s="19"/>
      <c r="W71" s="57"/>
      <c r="X71" s="3"/>
    </row>
    <row r="72" spans="1:24" ht="12.75">
      <c r="A72" s="1"/>
      <c r="B72" s="1"/>
      <c r="C72" s="1"/>
      <c r="D72" s="32"/>
      <c r="E72" s="139" t="s">
        <v>99</v>
      </c>
      <c r="F72" s="139"/>
      <c r="G72" s="139"/>
      <c r="H72" s="139"/>
      <c r="I72" s="5"/>
      <c r="J72" s="1"/>
      <c r="K72" s="67" t="s">
        <v>116</v>
      </c>
      <c r="L72" s="68" t="s">
        <v>116</v>
      </c>
      <c r="M72" s="68" t="s">
        <v>128</v>
      </c>
      <c r="N72" s="19"/>
      <c r="O72" s="19"/>
      <c r="P72" s="19"/>
      <c r="Q72" s="19"/>
      <c r="R72" s="140" t="s">
        <v>100</v>
      </c>
      <c r="S72" s="140"/>
      <c r="T72" s="140"/>
      <c r="U72" s="140"/>
      <c r="V72" s="67" t="s">
        <v>116</v>
      </c>
      <c r="W72" s="68" t="s">
        <v>116</v>
      </c>
      <c r="X72" s="68" t="s">
        <v>128</v>
      </c>
    </row>
    <row r="73" spans="1:24" ht="19.5" customHeight="1">
      <c r="A73" s="1"/>
      <c r="B73" s="140" t="s">
        <v>0</v>
      </c>
      <c r="C73" s="6"/>
      <c r="D73" s="61"/>
      <c r="E73" s="7">
        <v>43101</v>
      </c>
      <c r="F73" s="7">
        <f>+F9</f>
        <v>44074</v>
      </c>
      <c r="G73" s="7"/>
      <c r="H73" s="7">
        <f>+H9</f>
        <v>43708</v>
      </c>
      <c r="I73" s="5"/>
      <c r="J73" s="1"/>
      <c r="K73" s="67" t="s">
        <v>118</v>
      </c>
      <c r="L73" s="68" t="s">
        <v>117</v>
      </c>
      <c r="M73" s="68" t="s">
        <v>117</v>
      </c>
      <c r="N73" s="8"/>
      <c r="O73" s="113"/>
      <c r="P73" s="8"/>
      <c r="Q73" s="9"/>
      <c r="R73" s="7">
        <v>43101</v>
      </c>
      <c r="S73" s="7">
        <f>+S9</f>
        <v>44074</v>
      </c>
      <c r="T73" s="7"/>
      <c r="U73" s="7">
        <f>+U9</f>
        <v>43708</v>
      </c>
      <c r="V73" s="67" t="s">
        <v>118</v>
      </c>
      <c r="W73" s="68" t="s">
        <v>117</v>
      </c>
      <c r="X73" s="68" t="s">
        <v>117</v>
      </c>
    </row>
    <row r="74" spans="1:24" ht="12.75">
      <c r="A74" s="6" t="s">
        <v>2</v>
      </c>
      <c r="B74" s="8"/>
      <c r="C74" s="8"/>
      <c r="D74" s="91" t="s">
        <v>126</v>
      </c>
      <c r="E74" s="8"/>
      <c r="F74" s="8"/>
      <c r="G74" s="8"/>
      <c r="H74" s="8"/>
      <c r="I74" s="5"/>
      <c r="J74" s="1"/>
      <c r="K74" s="57"/>
      <c r="L74" s="57"/>
      <c r="M74" s="57"/>
      <c r="N74" s="140" t="s">
        <v>2</v>
      </c>
      <c r="O74" s="8"/>
      <c r="P74" s="91" t="s">
        <v>126</v>
      </c>
      <c r="Q74" s="8"/>
      <c r="R74" s="8"/>
      <c r="S74" s="8"/>
      <c r="T74" s="8"/>
      <c r="U74" s="8"/>
      <c r="V74" s="8"/>
      <c r="W74" s="57"/>
      <c r="X74" s="3"/>
    </row>
    <row r="75" spans="1:24" ht="8.25" customHeight="1">
      <c r="A75" s="16"/>
      <c r="B75" s="8"/>
      <c r="C75" s="9"/>
      <c r="D75" s="32"/>
      <c r="E75" s="18"/>
      <c r="F75" s="18"/>
      <c r="G75" s="18"/>
      <c r="H75" s="18"/>
      <c r="I75" s="5"/>
      <c r="J75" s="5"/>
      <c r="K75" s="69"/>
      <c r="L75" s="90"/>
      <c r="M75" s="90"/>
      <c r="N75" s="32"/>
      <c r="O75" s="10"/>
      <c r="P75" s="8"/>
      <c r="Q75" s="8"/>
      <c r="R75" s="18"/>
      <c r="S75" s="18"/>
      <c r="T75" s="18"/>
      <c r="U75" s="18"/>
      <c r="V75" s="18"/>
      <c r="W75" s="69"/>
      <c r="X75" s="3"/>
    </row>
    <row r="76" spans="1:24" ht="12.75">
      <c r="A76" s="14">
        <v>17</v>
      </c>
      <c r="B76" s="10" t="s">
        <v>127</v>
      </c>
      <c r="C76" s="9"/>
      <c r="D76" s="120" t="s">
        <v>139</v>
      </c>
      <c r="E76" s="15">
        <f>SUM(E78:E81)</f>
        <v>1783417352.28552</v>
      </c>
      <c r="F76" s="15">
        <v>1749519946.44963</v>
      </c>
      <c r="G76" s="15"/>
      <c r="H76" s="15">
        <v>1771380460.16768</v>
      </c>
      <c r="I76" s="98"/>
      <c r="J76" s="98"/>
      <c r="K76" s="119">
        <v>-21860513.718050003</v>
      </c>
      <c r="L76" s="99">
        <v>-0.012340947757762143</v>
      </c>
      <c r="M76" s="99">
        <v>0.42381737394645536</v>
      </c>
      <c r="N76" s="32"/>
      <c r="O76" s="10"/>
      <c r="P76" s="10"/>
      <c r="Q76" s="10"/>
      <c r="R76" s="18"/>
      <c r="S76" s="18"/>
      <c r="T76" s="18"/>
      <c r="U76" s="18"/>
      <c r="V76" s="18"/>
      <c r="W76" s="100"/>
      <c r="X76" s="3"/>
    </row>
    <row r="77" spans="1:24" ht="12.75">
      <c r="A77" s="4">
        <v>1703</v>
      </c>
      <c r="B77" s="4" t="s">
        <v>122</v>
      </c>
      <c r="F77" s="17">
        <v>983090.56878</v>
      </c>
      <c r="H77" s="17">
        <v>827183.17838</v>
      </c>
      <c r="K77" s="89">
        <v>155907.39039999992</v>
      </c>
      <c r="L77" s="101">
        <v>0.1884798850785836</v>
      </c>
      <c r="M77" s="101">
        <v>0.0002381515364013956</v>
      </c>
      <c r="N77" s="52"/>
      <c r="O77" s="10" t="s">
        <v>69</v>
      </c>
      <c r="P77" s="19"/>
      <c r="Q77" s="19"/>
      <c r="R77" s="19"/>
      <c r="S77" s="19"/>
      <c r="T77" s="19"/>
      <c r="U77" s="19"/>
      <c r="V77" s="19"/>
      <c r="W77" s="100"/>
      <c r="X77" s="3"/>
    </row>
    <row r="78" spans="1:24" ht="12.75">
      <c r="A78" s="16">
        <v>1705</v>
      </c>
      <c r="B78" s="19" t="s">
        <v>103</v>
      </c>
      <c r="C78" s="9"/>
      <c r="D78" s="120"/>
      <c r="E78" s="22">
        <v>99933090.34154</v>
      </c>
      <c r="F78" s="17">
        <v>186257728.81203</v>
      </c>
      <c r="G78" s="22"/>
      <c r="H78" s="17">
        <v>149866015.36285</v>
      </c>
      <c r="I78" s="98"/>
      <c r="J78" s="98"/>
      <c r="K78" s="89">
        <v>36391713.44917998</v>
      </c>
      <c r="L78" s="101">
        <v>0.24282832476108554</v>
      </c>
      <c r="M78" s="102">
        <v>0.045120526726511546</v>
      </c>
      <c r="N78" s="52"/>
      <c r="P78" s="8"/>
      <c r="Q78" s="8"/>
      <c r="R78" s="8"/>
      <c r="S78" s="8"/>
      <c r="T78" s="8"/>
      <c r="U78" s="33"/>
      <c r="V78" s="8"/>
      <c r="W78" s="100"/>
      <c r="X78" s="3"/>
    </row>
    <row r="79" spans="1:24" ht="12.75">
      <c r="A79" s="16">
        <v>1710</v>
      </c>
      <c r="B79" s="8" t="s">
        <v>65</v>
      </c>
      <c r="C79" s="9"/>
      <c r="D79" s="120"/>
      <c r="E79" s="20">
        <v>1680599925.94398</v>
      </c>
      <c r="F79" s="17">
        <v>1692199380.9264</v>
      </c>
      <c r="G79" s="20"/>
      <c r="H79" s="17">
        <v>1703567679.02791</v>
      </c>
      <c r="I79" s="98"/>
      <c r="J79" s="98"/>
      <c r="K79" s="118">
        <v>-11368298.101510048</v>
      </c>
      <c r="L79" s="101">
        <v>-0.006673229506207248</v>
      </c>
      <c r="M79" s="102">
        <v>0.4099315925339709</v>
      </c>
      <c r="N79" s="52"/>
      <c r="O79" s="114"/>
      <c r="P79" s="8"/>
      <c r="Q79" s="8"/>
      <c r="R79" s="8"/>
      <c r="S79" s="8"/>
      <c r="T79" s="8"/>
      <c r="U79" s="8"/>
      <c r="V79" s="8"/>
      <c r="W79" s="100"/>
      <c r="X79" s="3"/>
    </row>
    <row r="80" spans="1:24" ht="12.75">
      <c r="A80" s="16">
        <v>1715</v>
      </c>
      <c r="B80" s="8" t="s">
        <v>66</v>
      </c>
      <c r="C80" s="8"/>
      <c r="D80" s="32"/>
      <c r="E80" s="28">
        <v>2884336</v>
      </c>
      <c r="F80" s="17">
        <v>2884336</v>
      </c>
      <c r="G80" s="28"/>
      <c r="H80" s="17">
        <v>2884336</v>
      </c>
      <c r="I80" s="98"/>
      <c r="J80" s="98"/>
      <c r="K80" s="89">
        <v>0</v>
      </c>
      <c r="L80" s="101">
        <v>0</v>
      </c>
      <c r="M80" s="101">
        <v>0.0006987240766131031</v>
      </c>
      <c r="N80" s="52"/>
      <c r="O80" s="8"/>
      <c r="P80" s="8"/>
      <c r="Q80" s="8"/>
      <c r="R80" s="8"/>
      <c r="S80" s="8"/>
      <c r="T80" s="8"/>
      <c r="U80" s="8"/>
      <c r="V80" s="8"/>
      <c r="W80" s="100"/>
      <c r="X80" s="3"/>
    </row>
    <row r="81" spans="1:24" ht="12.75">
      <c r="A81" s="16">
        <v>1785</v>
      </c>
      <c r="B81" s="8" t="s">
        <v>106</v>
      </c>
      <c r="C81" s="8"/>
      <c r="D81" s="120"/>
      <c r="E81" s="28"/>
      <c r="F81" s="118">
        <v>-132804589.85758</v>
      </c>
      <c r="G81" s="118"/>
      <c r="H81" s="118">
        <v>-85764753.40146</v>
      </c>
      <c r="I81" s="98"/>
      <c r="J81" s="98"/>
      <c r="K81" s="118">
        <v>-47039836.45612</v>
      </c>
      <c r="L81" s="101">
        <v>0.5484751554747573</v>
      </c>
      <c r="M81" s="101">
        <v>-0.0321716209270416</v>
      </c>
      <c r="N81" s="62"/>
      <c r="X81" s="3"/>
    </row>
    <row r="82" spans="1:13" ht="12.75">
      <c r="A82" s="16"/>
      <c r="B82" s="8"/>
      <c r="C82" s="8"/>
      <c r="D82" s="32"/>
      <c r="E82" s="28"/>
      <c r="F82" s="17"/>
      <c r="G82" s="28"/>
      <c r="H82" s="17"/>
      <c r="I82" s="98"/>
      <c r="J82" s="98"/>
      <c r="K82" s="94"/>
      <c r="L82" s="101"/>
      <c r="M82" s="101"/>
    </row>
    <row r="83" spans="1:24" ht="18" customHeight="1">
      <c r="A83" s="30">
        <v>19</v>
      </c>
      <c r="B83" s="29" t="s">
        <v>67</v>
      </c>
      <c r="C83" s="24"/>
      <c r="D83" s="120" t="s">
        <v>140</v>
      </c>
      <c r="E83" s="31">
        <f>SUM(E84:E92)</f>
        <v>460858296.26936996</v>
      </c>
      <c r="F83" s="31">
        <v>440392386.62469995</v>
      </c>
      <c r="G83" s="31"/>
      <c r="H83" s="31">
        <v>426474412.03207</v>
      </c>
      <c r="I83" s="98"/>
      <c r="J83" s="98"/>
      <c r="K83" s="119">
        <v>13917974.59262997</v>
      </c>
      <c r="L83" s="99">
        <v>0.0326349581591858</v>
      </c>
      <c r="M83" s="99">
        <v>0.10668409078962512</v>
      </c>
      <c r="N83" s="55">
        <v>31</v>
      </c>
      <c r="O83" s="29" t="s">
        <v>134</v>
      </c>
      <c r="P83" s="120" t="s">
        <v>151</v>
      </c>
      <c r="Q83" s="8"/>
      <c r="R83" s="18">
        <f>SUM(R84:R88)</f>
        <v>2475713838.6902943</v>
      </c>
      <c r="S83" s="18">
        <v>2959589684.715349</v>
      </c>
      <c r="T83" s="18"/>
      <c r="U83" s="18">
        <v>2786320952.38061</v>
      </c>
      <c r="V83" s="119">
        <v>173268732.3347392</v>
      </c>
      <c r="W83" s="103">
        <v>0.062185489502456566</v>
      </c>
      <c r="X83" s="103">
        <v>1</v>
      </c>
    </row>
    <row r="84" spans="1:24" ht="12.75">
      <c r="A84" s="16">
        <v>1904</v>
      </c>
      <c r="B84" s="8" t="s">
        <v>68</v>
      </c>
      <c r="C84" s="9"/>
      <c r="D84" s="120"/>
      <c r="E84" s="20">
        <v>282725480.88255</v>
      </c>
      <c r="F84" s="50">
        <v>314657219.6964</v>
      </c>
      <c r="G84" s="20"/>
      <c r="H84" s="17">
        <v>298237786.44556</v>
      </c>
      <c r="I84" s="104"/>
      <c r="J84" s="104"/>
      <c r="K84" s="89">
        <v>16419433.250840008</v>
      </c>
      <c r="L84" s="101">
        <v>0.0550548387799183</v>
      </c>
      <c r="M84" s="101">
        <v>0.0762250220785697</v>
      </c>
      <c r="N84" s="32">
        <v>3105</v>
      </c>
      <c r="O84" s="8" t="s">
        <v>71</v>
      </c>
      <c r="P84" s="8"/>
      <c r="Q84" s="8"/>
      <c r="R84" s="20">
        <v>1267146790.61056</v>
      </c>
      <c r="S84" s="20">
        <v>1553369277.93871</v>
      </c>
      <c r="T84" s="20"/>
      <c r="U84" s="20">
        <v>1553369277.93871</v>
      </c>
      <c r="V84" s="73">
        <v>0</v>
      </c>
      <c r="W84" s="100">
        <v>0</v>
      </c>
      <c r="X84" s="100">
        <v>0.5248596742855967</v>
      </c>
    </row>
    <row r="85" spans="1:24" ht="12.75">
      <c r="A85" s="4">
        <v>1905</v>
      </c>
      <c r="B85" s="4" t="s">
        <v>131</v>
      </c>
      <c r="D85" s="120"/>
      <c r="F85" s="51">
        <v>642612</v>
      </c>
      <c r="H85" s="4">
        <v>642612</v>
      </c>
      <c r="K85" s="89">
        <v>0</v>
      </c>
      <c r="L85" s="101">
        <v>1</v>
      </c>
      <c r="M85" s="74">
        <v>0.00015567134908016936</v>
      </c>
      <c r="N85" s="32">
        <v>3109</v>
      </c>
      <c r="O85" s="8" t="s">
        <v>110</v>
      </c>
      <c r="P85" s="8"/>
      <c r="Q85" s="8"/>
      <c r="R85" s="20"/>
      <c r="S85" s="33">
        <v>928748632.15911</v>
      </c>
      <c r="T85" s="20"/>
      <c r="U85" s="20">
        <v>897709875.43664</v>
      </c>
      <c r="V85" s="118">
        <v>31038756.722469926</v>
      </c>
      <c r="W85" s="100">
        <v>0.034575487662283855</v>
      </c>
      <c r="X85" s="100">
        <v>0.31380993012497144</v>
      </c>
    </row>
    <row r="86" spans="1:24" s="34" customFormat="1" ht="16.5" customHeight="1">
      <c r="A86" s="23">
        <v>1906</v>
      </c>
      <c r="B86" s="19" t="s">
        <v>27</v>
      </c>
      <c r="C86" s="24"/>
      <c r="D86" s="120"/>
      <c r="E86" s="25">
        <v>17845660.59924</v>
      </c>
      <c r="F86" s="51">
        <v>15786308.17029</v>
      </c>
      <c r="G86" s="25"/>
      <c r="H86" s="26">
        <v>33029062.20632</v>
      </c>
      <c r="I86" s="104"/>
      <c r="J86" s="104"/>
      <c r="K86" s="17">
        <v>-17242754.03603</v>
      </c>
      <c r="L86" s="101">
        <v>-0.5220479445744195</v>
      </c>
      <c r="M86" s="101">
        <v>0.0038241985675093906</v>
      </c>
      <c r="N86" s="32">
        <v>3110</v>
      </c>
      <c r="O86" s="8" t="s">
        <v>107</v>
      </c>
      <c r="P86" s="8"/>
      <c r="Q86" s="8"/>
      <c r="R86" s="20"/>
      <c r="S86" s="33">
        <v>214334081.01</v>
      </c>
      <c r="T86" s="20"/>
      <c r="U86" s="33">
        <v>76634531.01</v>
      </c>
      <c r="V86" s="118">
        <v>137699550</v>
      </c>
      <c r="W86" s="100">
        <v>1.796834249328565</v>
      </c>
      <c r="X86" s="100">
        <v>0.07242020139376668</v>
      </c>
    </row>
    <row r="87" spans="1:24" s="34" customFormat="1" ht="15" customHeight="1">
      <c r="A87" s="23">
        <v>1907</v>
      </c>
      <c r="B87" s="19" t="s">
        <v>109</v>
      </c>
      <c r="C87" s="24"/>
      <c r="D87" s="52"/>
      <c r="E87" s="25"/>
      <c r="F87" s="51">
        <v>737.797</v>
      </c>
      <c r="G87" s="25"/>
      <c r="H87" s="17">
        <v>3434.411</v>
      </c>
      <c r="I87" s="105"/>
      <c r="J87" s="105"/>
      <c r="K87" s="118">
        <v>-2696.614</v>
      </c>
      <c r="L87" s="101">
        <v>-0.7851750998934024</v>
      </c>
      <c r="M87" s="101">
        <v>1.787297067862127E-07</v>
      </c>
      <c r="N87" s="32">
        <v>3145</v>
      </c>
      <c r="O87" s="8" t="s">
        <v>72</v>
      </c>
      <c r="P87" s="8"/>
      <c r="Q87" s="8"/>
      <c r="R87" s="20">
        <v>939002142.243184</v>
      </c>
      <c r="S87" s="20">
        <v>0</v>
      </c>
      <c r="T87" s="20"/>
      <c r="U87" s="20">
        <v>0</v>
      </c>
      <c r="V87" s="118">
        <v>0</v>
      </c>
      <c r="W87" s="100">
        <v>0</v>
      </c>
      <c r="X87" s="100">
        <v>0</v>
      </c>
    </row>
    <row r="88" spans="1:26" s="34" customFormat="1" ht="15" customHeight="1">
      <c r="A88" s="16">
        <v>1908</v>
      </c>
      <c r="B88" s="8" t="s">
        <v>30</v>
      </c>
      <c r="C88" s="9"/>
      <c r="D88" s="120"/>
      <c r="E88" s="20">
        <v>158106654.01984</v>
      </c>
      <c r="F88" s="50">
        <v>98300074.34424</v>
      </c>
      <c r="G88" s="20"/>
      <c r="H88" s="17">
        <v>92651246.68084</v>
      </c>
      <c r="I88" s="106"/>
      <c r="J88" s="106"/>
      <c r="K88" s="118">
        <v>5648827.663399994</v>
      </c>
      <c r="L88" s="101">
        <v>0.06096871726787196</v>
      </c>
      <c r="M88" s="101">
        <v>0.02381297764101633</v>
      </c>
      <c r="N88" s="32">
        <v>3148</v>
      </c>
      <c r="O88" s="19" t="s">
        <v>73</v>
      </c>
      <c r="P88" s="19"/>
      <c r="Q88" s="19"/>
      <c r="R88" s="25">
        <v>269564905.83655</v>
      </c>
      <c r="S88" s="20">
        <v>273926462.37595</v>
      </c>
      <c r="T88" s="25"/>
      <c r="U88" s="20">
        <v>270830392.15055</v>
      </c>
      <c r="V88" s="20">
        <v>3096070.225399971</v>
      </c>
      <c r="W88" s="100">
        <v>0.011431768055333016</v>
      </c>
      <c r="X88" s="100">
        <v>0.0925555538291775</v>
      </c>
      <c r="Y88" s="53">
        <f>+S91-S86-2534518131.8344</f>
        <v>210737471.8709488</v>
      </c>
      <c r="Z88" s="53">
        <f>+U91-U87-2539806940.806</f>
        <v>246514011.57460976</v>
      </c>
    </row>
    <row r="89" spans="1:27" s="62" customFormat="1" ht="12.75">
      <c r="A89" s="16">
        <v>1909</v>
      </c>
      <c r="B89" s="8" t="s">
        <v>70</v>
      </c>
      <c r="C89" s="9"/>
      <c r="D89" s="32"/>
      <c r="E89" s="22">
        <v>106709.844</v>
      </c>
      <c r="F89" s="50">
        <v>106709.844</v>
      </c>
      <c r="G89" s="22"/>
      <c r="H89" s="17">
        <v>106709.844</v>
      </c>
      <c r="I89" s="98"/>
      <c r="J89" s="98"/>
      <c r="K89" s="89">
        <v>0</v>
      </c>
      <c r="L89" s="101">
        <v>0</v>
      </c>
      <c r="M89" s="101">
        <v>2.585022591488241E-05</v>
      </c>
      <c r="N89" s="8">
        <v>3151</v>
      </c>
      <c r="O89" s="107" t="s">
        <v>123</v>
      </c>
      <c r="P89" s="107"/>
      <c r="Q89" s="107"/>
      <c r="R89" s="107"/>
      <c r="S89" s="118">
        <v>-10788768.76842</v>
      </c>
      <c r="T89" s="107"/>
      <c r="U89" s="118">
        <v>-12223124.15529</v>
      </c>
      <c r="V89" s="118">
        <v>1434355.3868700005</v>
      </c>
      <c r="W89" s="100">
        <v>-0.1173476902179081</v>
      </c>
      <c r="X89" s="100">
        <v>-0.0036453596335120535</v>
      </c>
      <c r="Y89" s="86">
        <f>+S91-S86</f>
        <v>2745255603.705349</v>
      </c>
      <c r="Z89" s="86">
        <f>+U91-U87</f>
        <v>2786320952.38061</v>
      </c>
      <c r="AA89" s="86">
        <f>+Y89-Z89</f>
        <v>-41065348.67526102</v>
      </c>
    </row>
    <row r="90" spans="1:24" ht="12.75">
      <c r="A90" s="16">
        <v>1926</v>
      </c>
      <c r="B90" s="8" t="s">
        <v>32</v>
      </c>
      <c r="C90" s="9"/>
      <c r="D90" s="32"/>
      <c r="E90" s="20">
        <v>280000</v>
      </c>
      <c r="F90" s="50">
        <v>280000</v>
      </c>
      <c r="G90" s="20"/>
      <c r="H90" s="17">
        <v>280000</v>
      </c>
      <c r="I90" s="98"/>
      <c r="J90" s="98"/>
      <c r="K90" s="89">
        <v>0</v>
      </c>
      <c r="L90" s="101">
        <v>0</v>
      </c>
      <c r="M90" s="101">
        <v>6.782938653876277E-05</v>
      </c>
      <c r="N90" s="8"/>
      <c r="O90" s="62"/>
      <c r="P90" s="62"/>
      <c r="Q90" s="62"/>
      <c r="R90" s="62"/>
      <c r="S90" s="62"/>
      <c r="T90" s="62"/>
      <c r="U90" s="62"/>
      <c r="V90" s="72"/>
      <c r="W90" s="100"/>
      <c r="X90" s="92"/>
    </row>
    <row r="91" spans="1:24" ht="12.75">
      <c r="A91" s="87">
        <v>1970</v>
      </c>
      <c r="B91" s="32" t="s">
        <v>34</v>
      </c>
      <c r="C91" s="32"/>
      <c r="D91" s="120"/>
      <c r="E91" s="88">
        <v>3390256.44942</v>
      </c>
      <c r="F91" s="50">
        <v>4701868.3926</v>
      </c>
      <c r="G91" s="88"/>
      <c r="H91" s="17">
        <v>4182603.853</v>
      </c>
      <c r="I91" s="108"/>
      <c r="J91" s="108"/>
      <c r="K91" s="89">
        <v>519264.5395999998</v>
      </c>
      <c r="L91" s="101">
        <v>0.12414863033886268</v>
      </c>
      <c r="M91" s="101">
        <v>0.0011390173166287735</v>
      </c>
      <c r="N91" s="32"/>
      <c r="O91" s="10" t="s">
        <v>74</v>
      </c>
      <c r="P91" s="10"/>
      <c r="Q91" s="10"/>
      <c r="R91" s="18">
        <f>+R83</f>
        <v>2475713838.6902943</v>
      </c>
      <c r="S91" s="18">
        <v>2959589684.715349</v>
      </c>
      <c r="T91" s="18"/>
      <c r="U91" s="18">
        <v>2786320952.38061</v>
      </c>
      <c r="V91" s="119">
        <v>173268732.3347392</v>
      </c>
      <c r="W91" s="103">
        <v>0.062185489502456566</v>
      </c>
      <c r="X91" s="103">
        <v>1</v>
      </c>
    </row>
    <row r="92" spans="1:25" ht="12.75">
      <c r="A92" s="16">
        <v>1975</v>
      </c>
      <c r="B92" s="8" t="s">
        <v>36</v>
      </c>
      <c r="C92" s="8"/>
      <c r="D92" s="120"/>
      <c r="E92" s="28">
        <v>-1596465.52568</v>
      </c>
      <c r="F92" s="118">
        <v>-3460987.06083</v>
      </c>
      <c r="G92" s="118"/>
      <c r="H92" s="118">
        <v>-2659043.40865</v>
      </c>
      <c r="I92" s="104"/>
      <c r="J92" s="104"/>
      <c r="K92" s="118">
        <v>-801943.6521799997</v>
      </c>
      <c r="L92" s="101">
        <v>0.3015910344190837</v>
      </c>
      <c r="M92" s="101">
        <v>-0.0008384165326953376</v>
      </c>
      <c r="N92" s="19"/>
      <c r="S92" s="86"/>
      <c r="V92" s="72"/>
      <c r="W92" s="100"/>
      <c r="X92" s="3"/>
      <c r="Y92" s="86"/>
    </row>
    <row r="93" spans="1:25" ht="12.75">
      <c r="A93" s="16">
        <v>1985</v>
      </c>
      <c r="B93" s="8" t="s">
        <v>153</v>
      </c>
      <c r="C93" s="8"/>
      <c r="D93" s="120"/>
      <c r="E93" s="28"/>
      <c r="F93" s="118">
        <v>9377843.441</v>
      </c>
      <c r="G93" s="118"/>
      <c r="H93" s="118"/>
      <c r="I93" s="104"/>
      <c r="J93" s="104"/>
      <c r="K93" s="118"/>
      <c r="L93" s="101"/>
      <c r="M93" s="101">
        <v>0.002271762027355679</v>
      </c>
      <c r="N93" s="19"/>
      <c r="S93" s="86"/>
      <c r="V93" s="72"/>
      <c r="W93" s="100"/>
      <c r="X93" s="3"/>
      <c r="Y93" s="86"/>
    </row>
    <row r="94" spans="9:24" ht="12.75">
      <c r="I94" s="98"/>
      <c r="J94" s="98"/>
      <c r="L94" s="100"/>
      <c r="M94" s="100"/>
      <c r="N94" s="19"/>
      <c r="O94" s="10"/>
      <c r="P94" s="10"/>
      <c r="Q94" s="10"/>
      <c r="R94" s="18"/>
      <c r="S94" s="18"/>
      <c r="T94" s="18"/>
      <c r="U94" s="18"/>
      <c r="V94" s="72"/>
      <c r="W94" s="100"/>
      <c r="X94" s="3"/>
    </row>
    <row r="95" spans="1:24" ht="27" customHeight="1">
      <c r="A95" s="1"/>
      <c r="B95" s="35" t="s">
        <v>75</v>
      </c>
      <c r="C95" s="36"/>
      <c r="D95" s="63"/>
      <c r="E95" s="13" t="e">
        <f>+E11+E29</f>
        <v>#REF!</v>
      </c>
      <c r="F95" s="13">
        <v>4128004310.3439703</v>
      </c>
      <c r="G95" s="8"/>
      <c r="H95" s="13">
        <v>3983233483.63583</v>
      </c>
      <c r="I95" s="2"/>
      <c r="J95" s="2"/>
      <c r="K95" s="136">
        <v>144770826.70814037</v>
      </c>
      <c r="L95" s="117">
        <v>0.03634505165285866</v>
      </c>
      <c r="M95" s="117">
        <v>1</v>
      </c>
      <c r="N95" s="75"/>
      <c r="O95" s="10" t="s">
        <v>77</v>
      </c>
      <c r="P95" s="10"/>
      <c r="Q95" s="10"/>
      <c r="R95" s="15">
        <f>+R54+R91</f>
        <v>3714619705.760915</v>
      </c>
      <c r="S95" s="13">
        <v>4128004310.3390293</v>
      </c>
      <c r="T95" s="18"/>
      <c r="U95" s="13">
        <v>3983233483.58384</v>
      </c>
      <c r="V95" s="136">
        <v>144770826.75518942</v>
      </c>
      <c r="W95" s="117">
        <v>0.03634505166514482</v>
      </c>
      <c r="X95" s="117">
        <v>1</v>
      </c>
    </row>
    <row r="96" spans="1:24" ht="16.5" customHeight="1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0"/>
      <c r="W96" s="19"/>
      <c r="X96" s="3"/>
    </row>
    <row r="97" spans="1:24" ht="16.5" customHeight="1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0"/>
      <c r="W97" s="19"/>
      <c r="X97" s="3"/>
    </row>
    <row r="98" spans="1:24" ht="12.75">
      <c r="A98" s="37"/>
      <c r="B98" s="38" t="s">
        <v>76</v>
      </c>
      <c r="C98" s="37"/>
      <c r="D98" s="61"/>
      <c r="E98" s="13">
        <f>+E100+E103+E108</f>
        <v>0</v>
      </c>
      <c r="F98" s="13">
        <f>+F100+F103+F108</f>
        <v>0</v>
      </c>
      <c r="G98" s="13"/>
      <c r="H98" s="13">
        <f>+H100+H103+H108</f>
        <v>0</v>
      </c>
      <c r="I98" s="98"/>
      <c r="J98" s="98"/>
      <c r="K98" s="13">
        <f>+K100+K103+K108</f>
        <v>0</v>
      </c>
      <c r="L98" s="100"/>
      <c r="M98" s="100"/>
      <c r="N98" s="19"/>
      <c r="O98" s="29" t="s">
        <v>81</v>
      </c>
      <c r="P98" s="61"/>
      <c r="Q98" s="19"/>
      <c r="R98" s="18">
        <f>+R100+R103+R108</f>
        <v>0</v>
      </c>
      <c r="S98" s="13">
        <f>+S100+S103+S108</f>
        <v>0</v>
      </c>
      <c r="T98" s="18"/>
      <c r="U98" s="13">
        <f>+U100+U103+U108</f>
        <v>0</v>
      </c>
      <c r="V98" s="13">
        <f>S98-U98</f>
        <v>0</v>
      </c>
      <c r="W98" s="100"/>
      <c r="X98" s="3"/>
    </row>
    <row r="99" spans="1:24" ht="12.75">
      <c r="A99" s="37"/>
      <c r="B99" s="98"/>
      <c r="C99" s="98"/>
      <c r="D99" s="108"/>
      <c r="E99" s="98"/>
      <c r="F99" s="98"/>
      <c r="G99" s="98"/>
      <c r="H99" s="98"/>
      <c r="I99" s="98"/>
      <c r="J99" s="98"/>
      <c r="K99" s="100"/>
      <c r="L99" s="100"/>
      <c r="M99" s="100"/>
      <c r="V99" s="73"/>
      <c r="X99" s="3"/>
    </row>
    <row r="100" spans="1:24" ht="12.75">
      <c r="A100" s="39">
        <v>81</v>
      </c>
      <c r="B100" s="35" t="s">
        <v>78</v>
      </c>
      <c r="C100" s="37"/>
      <c r="D100" s="120" t="s">
        <v>149</v>
      </c>
      <c r="E100" s="15">
        <f>SUM(E101:E102)</f>
        <v>65102340.265089996</v>
      </c>
      <c r="F100" s="54">
        <v>60298937.594000004</v>
      </c>
      <c r="G100" s="15"/>
      <c r="H100" s="54">
        <v>41592891</v>
      </c>
      <c r="I100" s="98"/>
      <c r="J100" s="98"/>
      <c r="K100" s="119">
        <v>18706046.594000004</v>
      </c>
      <c r="L100" s="103">
        <v>0.4497414376413509</v>
      </c>
      <c r="M100" s="100"/>
      <c r="N100" s="70">
        <v>91</v>
      </c>
      <c r="O100" s="10" t="s">
        <v>83</v>
      </c>
      <c r="P100" s="120" t="s">
        <v>150</v>
      </c>
      <c r="Q100" s="19"/>
      <c r="R100" s="18">
        <f>SUM(R101:R102)</f>
        <v>164758449.86629</v>
      </c>
      <c r="S100" s="18">
        <v>146226533.16031998</v>
      </c>
      <c r="T100" s="18"/>
      <c r="U100" s="18">
        <v>43694384.221329994</v>
      </c>
      <c r="V100" s="119">
        <v>102532148.93899</v>
      </c>
      <c r="W100" s="103">
        <v>2.3465749836322805</v>
      </c>
      <c r="X100" s="3"/>
    </row>
    <row r="101" spans="1:24" ht="24" customHeight="1">
      <c r="A101" s="40">
        <v>8120</v>
      </c>
      <c r="B101" s="36" t="s">
        <v>79</v>
      </c>
      <c r="C101" s="37"/>
      <c r="D101" s="120"/>
      <c r="E101" s="41">
        <v>43367088.3</v>
      </c>
      <c r="F101" s="50">
        <v>56018120.112</v>
      </c>
      <c r="G101" s="41"/>
      <c r="H101" s="17">
        <v>41592891</v>
      </c>
      <c r="I101" s="98"/>
      <c r="J101" s="98"/>
      <c r="K101" s="118">
        <v>14425229.112000003</v>
      </c>
      <c r="L101" s="100">
        <v>0.3468195829907568</v>
      </c>
      <c r="M101" s="100"/>
      <c r="N101" s="76">
        <v>9120</v>
      </c>
      <c r="O101" s="21" t="s">
        <v>79</v>
      </c>
      <c r="P101" s="29"/>
      <c r="Q101" s="19"/>
      <c r="R101" s="42">
        <v>135114922.094</v>
      </c>
      <c r="S101" s="20">
        <v>139325593.53544</v>
      </c>
      <c r="T101" s="42"/>
      <c r="U101" s="20">
        <v>37135025.0069</v>
      </c>
      <c r="V101" s="118">
        <v>102190568.52854</v>
      </c>
      <c r="W101" s="100">
        <v>2.7518648098271683</v>
      </c>
      <c r="X101" s="3"/>
    </row>
    <row r="102" spans="1:24" ht="12.75">
      <c r="A102" s="40">
        <v>8190</v>
      </c>
      <c r="B102" s="36" t="s">
        <v>80</v>
      </c>
      <c r="C102" s="37"/>
      <c r="D102" s="64"/>
      <c r="E102" s="41">
        <v>21735251.96509</v>
      </c>
      <c r="F102" s="50">
        <v>4280817.482</v>
      </c>
      <c r="G102" s="41"/>
      <c r="H102" s="17">
        <v>0</v>
      </c>
      <c r="I102" s="98"/>
      <c r="J102" s="98"/>
      <c r="K102" s="118">
        <v>4280817.482</v>
      </c>
      <c r="L102" s="100">
        <v>1</v>
      </c>
      <c r="M102" s="100"/>
      <c r="N102" s="76">
        <v>9190</v>
      </c>
      <c r="O102" s="8" t="s">
        <v>86</v>
      </c>
      <c r="P102" s="19"/>
      <c r="Q102" s="19"/>
      <c r="R102" s="42">
        <v>29643527.77229</v>
      </c>
      <c r="S102" s="20">
        <v>6900939.62488</v>
      </c>
      <c r="T102" s="42"/>
      <c r="U102" s="20">
        <v>6559359.21443</v>
      </c>
      <c r="V102" s="118">
        <v>341580.4104500003</v>
      </c>
      <c r="W102" s="100">
        <v>0.0520752712701805</v>
      </c>
      <c r="X102" s="3"/>
    </row>
    <row r="103" spans="1:24" ht="12.75">
      <c r="A103" s="39">
        <v>83</v>
      </c>
      <c r="B103" s="35" t="s">
        <v>82</v>
      </c>
      <c r="C103" s="37"/>
      <c r="D103" s="120" t="s">
        <v>149</v>
      </c>
      <c r="E103" s="15">
        <f>SUM(E104:E107)</f>
        <v>9863144.221530002</v>
      </c>
      <c r="F103" s="54">
        <v>84070897.41976</v>
      </c>
      <c r="G103" s="15"/>
      <c r="H103" s="54">
        <v>84994129.92960998</v>
      </c>
      <c r="I103" s="98"/>
      <c r="J103" s="98"/>
      <c r="K103" s="119">
        <v>-923232.5098499805</v>
      </c>
      <c r="L103" s="103">
        <v>-0.010862309086693146</v>
      </c>
      <c r="M103" s="100"/>
      <c r="N103" s="70">
        <v>93</v>
      </c>
      <c r="O103" s="10" t="s">
        <v>94</v>
      </c>
      <c r="P103" s="120" t="s">
        <v>150</v>
      </c>
      <c r="Q103" s="19"/>
      <c r="R103" s="18">
        <f>SUM(R104:R107)</f>
        <v>107553601.25775999</v>
      </c>
      <c r="S103" s="18">
        <v>64255732.24947</v>
      </c>
      <c r="T103" s="18"/>
      <c r="U103" s="18">
        <v>38804776.88533</v>
      </c>
      <c r="V103" s="119">
        <v>25450955.364140004</v>
      </c>
      <c r="W103" s="103">
        <v>0.6558717097987398</v>
      </c>
      <c r="X103" s="3"/>
    </row>
    <row r="104" spans="1:24" ht="12.75">
      <c r="A104" s="40">
        <v>8315</v>
      </c>
      <c r="B104" s="36" t="s">
        <v>84</v>
      </c>
      <c r="C104" s="37"/>
      <c r="D104" s="64"/>
      <c r="E104" s="41">
        <v>9396801.69951</v>
      </c>
      <c r="F104" s="50">
        <v>813540.04049</v>
      </c>
      <c r="G104" s="41"/>
      <c r="H104" s="17">
        <v>876696.99934</v>
      </c>
      <c r="I104" s="98"/>
      <c r="J104" s="98"/>
      <c r="K104" s="118">
        <v>-63156.95884999994</v>
      </c>
      <c r="L104" s="100">
        <v>-0.07203966581104546</v>
      </c>
      <c r="M104" s="100"/>
      <c r="N104" s="19">
        <v>9308</v>
      </c>
      <c r="O104" s="19" t="s">
        <v>93</v>
      </c>
      <c r="P104" s="19"/>
      <c r="Q104" s="19"/>
      <c r="R104" s="42">
        <v>240990.95514</v>
      </c>
      <c r="S104" s="20">
        <v>0</v>
      </c>
      <c r="T104" s="42"/>
      <c r="U104" s="20">
        <v>0</v>
      </c>
      <c r="V104" s="118">
        <v>0</v>
      </c>
      <c r="W104" s="100">
        <v>0</v>
      </c>
      <c r="X104" s="3"/>
    </row>
    <row r="105" spans="1:24" ht="12.75">
      <c r="A105" s="4">
        <v>8347</v>
      </c>
      <c r="B105" s="4" t="s">
        <v>124</v>
      </c>
      <c r="F105" s="50">
        <v>82791014.85725</v>
      </c>
      <c r="H105" s="50">
        <v>80474728.64525</v>
      </c>
      <c r="K105" s="73">
        <v>2316286.2120000124</v>
      </c>
      <c r="L105" s="100">
        <v>0.028782777537662823</v>
      </c>
      <c r="M105" s="100"/>
      <c r="N105" s="19">
        <v>9350</v>
      </c>
      <c r="O105" s="19" t="s">
        <v>95</v>
      </c>
      <c r="P105" s="19"/>
      <c r="Q105" s="19"/>
      <c r="R105" s="42">
        <v>27500000</v>
      </c>
      <c r="S105" s="20">
        <v>0</v>
      </c>
      <c r="T105" s="42"/>
      <c r="U105" s="20">
        <v>0</v>
      </c>
      <c r="V105" s="118">
        <v>0</v>
      </c>
      <c r="W105" s="100">
        <v>0</v>
      </c>
      <c r="X105" s="3"/>
    </row>
    <row r="106" spans="1:24" ht="12.75">
      <c r="A106" s="40">
        <v>8361</v>
      </c>
      <c r="B106" s="36" t="s">
        <v>85</v>
      </c>
      <c r="C106" s="37"/>
      <c r="D106" s="64"/>
      <c r="E106" s="41">
        <v>299005.00331</v>
      </c>
      <c r="F106" s="50">
        <v>299005.00331</v>
      </c>
      <c r="G106" s="41"/>
      <c r="H106" s="17">
        <v>299005.00331</v>
      </c>
      <c r="I106" s="98"/>
      <c r="J106" s="98"/>
      <c r="K106" s="73">
        <v>0</v>
      </c>
      <c r="L106" s="100">
        <v>0</v>
      </c>
      <c r="M106" s="100"/>
      <c r="N106" s="19">
        <v>9368</v>
      </c>
      <c r="O106" s="19" t="s">
        <v>96</v>
      </c>
      <c r="P106" s="19"/>
      <c r="Q106" s="19"/>
      <c r="R106" s="42">
        <v>16353111.01523</v>
      </c>
      <c r="S106" s="20">
        <v>0</v>
      </c>
      <c r="T106" s="42"/>
      <c r="U106" s="20">
        <v>0</v>
      </c>
      <c r="V106" s="118">
        <v>0</v>
      </c>
      <c r="W106" s="100">
        <v>0</v>
      </c>
      <c r="X106" s="3"/>
    </row>
    <row r="107" spans="1:24" ht="12.75">
      <c r="A107" s="40">
        <v>8390</v>
      </c>
      <c r="B107" s="36" t="s">
        <v>87</v>
      </c>
      <c r="C107" s="37"/>
      <c r="D107" s="64"/>
      <c r="E107" s="41">
        <v>167337.51871</v>
      </c>
      <c r="F107" s="50">
        <v>167337.51871</v>
      </c>
      <c r="G107" s="41"/>
      <c r="H107" s="17">
        <v>3343699.28171</v>
      </c>
      <c r="I107" s="98"/>
      <c r="J107" s="98"/>
      <c r="K107" s="118">
        <v>-3176361.763</v>
      </c>
      <c r="L107" s="100">
        <v>-0.9499543754950289</v>
      </c>
      <c r="M107" s="100"/>
      <c r="N107" s="19">
        <v>9390</v>
      </c>
      <c r="O107" s="19" t="s">
        <v>97</v>
      </c>
      <c r="P107" s="19"/>
      <c r="Q107" s="19"/>
      <c r="R107" s="42">
        <v>63459499.28739</v>
      </c>
      <c r="S107" s="20">
        <v>64255732.24947</v>
      </c>
      <c r="T107" s="42"/>
      <c r="U107" s="20">
        <v>38804776.88533</v>
      </c>
      <c r="V107" s="118">
        <v>25450955.364140004</v>
      </c>
      <c r="W107" s="100">
        <v>0.6558717097987398</v>
      </c>
      <c r="X107" s="3"/>
    </row>
    <row r="108" spans="1:23" ht="12.75">
      <c r="A108" s="39">
        <v>89</v>
      </c>
      <c r="B108" s="35" t="s">
        <v>89</v>
      </c>
      <c r="C108" s="37"/>
      <c r="D108" s="120" t="s">
        <v>149</v>
      </c>
      <c r="E108" s="15">
        <f>SUM(E109:E110)</f>
        <v>-74965484.48662001</v>
      </c>
      <c r="F108" s="119">
        <v>-144369835.01376</v>
      </c>
      <c r="G108" s="15"/>
      <c r="H108" s="119">
        <v>-126587020.92961</v>
      </c>
      <c r="I108" s="98"/>
      <c r="J108" s="98"/>
      <c r="K108" s="119">
        <v>-17782814.08415</v>
      </c>
      <c r="L108" s="103">
        <v>0.14047896817192906</v>
      </c>
      <c r="M108" s="100"/>
      <c r="N108" s="70">
        <v>99</v>
      </c>
      <c r="O108" s="10" t="s">
        <v>88</v>
      </c>
      <c r="P108" s="120" t="s">
        <v>150</v>
      </c>
      <c r="Q108" s="19"/>
      <c r="R108" s="18">
        <f>SUM(R109:R110)</f>
        <v>-272312051.12405</v>
      </c>
      <c r="S108" s="119">
        <v>-210482265.40979</v>
      </c>
      <c r="T108" s="18"/>
      <c r="U108" s="119">
        <v>-82499161.10666001</v>
      </c>
      <c r="V108" s="119">
        <v>-127983104.30313</v>
      </c>
      <c r="W108" s="103">
        <v>1.551326129700465</v>
      </c>
    </row>
    <row r="109" spans="1:24" ht="12.75">
      <c r="A109" s="37">
        <v>8905</v>
      </c>
      <c r="B109" s="37" t="s">
        <v>91</v>
      </c>
      <c r="C109" s="37"/>
      <c r="D109" s="64"/>
      <c r="E109" s="41">
        <v>-65102340.26509</v>
      </c>
      <c r="F109" s="118">
        <v>-60298937.594</v>
      </c>
      <c r="G109" s="118"/>
      <c r="H109" s="118">
        <v>-41592891</v>
      </c>
      <c r="I109" s="98"/>
      <c r="J109" s="98"/>
      <c r="K109" s="118">
        <v>-18706046.593999997</v>
      </c>
      <c r="L109" s="100">
        <v>0.4497414376413507</v>
      </c>
      <c r="M109" s="100"/>
      <c r="N109" s="76">
        <v>9905</v>
      </c>
      <c r="O109" s="8" t="s">
        <v>90</v>
      </c>
      <c r="P109" s="29"/>
      <c r="Q109" s="19"/>
      <c r="R109" s="42">
        <v>-164758449.86629</v>
      </c>
      <c r="S109" s="118">
        <v>-146226533.16032</v>
      </c>
      <c r="T109" s="42"/>
      <c r="U109" s="118">
        <v>-43694384.22133</v>
      </c>
      <c r="V109" s="118">
        <v>-102532148.93899001</v>
      </c>
      <c r="W109" s="100">
        <v>2.34657498363228</v>
      </c>
      <c r="X109" s="3"/>
    </row>
    <row r="110" spans="1:24" ht="12.75">
      <c r="A110" s="37">
        <v>8915</v>
      </c>
      <c r="B110" s="37" t="s">
        <v>92</v>
      </c>
      <c r="C110" s="37"/>
      <c r="D110" s="64"/>
      <c r="E110" s="41">
        <v>-9863144.22153</v>
      </c>
      <c r="F110" s="118">
        <v>-84070897.41976</v>
      </c>
      <c r="G110" s="118"/>
      <c r="H110" s="118">
        <v>-84994129.92961</v>
      </c>
      <c r="I110" s="98"/>
      <c r="J110" s="98"/>
      <c r="K110" s="118">
        <v>923232.5098499954</v>
      </c>
      <c r="L110" s="100">
        <v>-0.01086230908669332</v>
      </c>
      <c r="M110" s="100"/>
      <c r="N110" s="19">
        <v>9915</v>
      </c>
      <c r="O110" s="19" t="s">
        <v>98</v>
      </c>
      <c r="P110" s="19"/>
      <c r="Q110" s="19"/>
      <c r="R110" s="42">
        <v>-107553601.25776</v>
      </c>
      <c r="S110" s="118">
        <v>-64255732.24947</v>
      </c>
      <c r="T110" s="42"/>
      <c r="U110" s="118">
        <v>-38804776.88533</v>
      </c>
      <c r="V110" s="118">
        <v>-25450955.364140004</v>
      </c>
      <c r="W110" s="100">
        <v>0.6558717097987398</v>
      </c>
      <c r="X110" s="3"/>
    </row>
    <row r="111" spans="1:24" ht="12.75">
      <c r="A111" s="3"/>
      <c r="B111" s="3"/>
      <c r="C111" s="3"/>
      <c r="D111" s="52"/>
      <c r="E111" s="3"/>
      <c r="F111" s="3"/>
      <c r="G111" s="3"/>
      <c r="H111" s="3"/>
      <c r="I111" s="98"/>
      <c r="J111" s="98"/>
      <c r="K111" s="100"/>
      <c r="L111" s="100"/>
      <c r="M111" s="100"/>
      <c r="N111" s="19"/>
      <c r="O111" s="19"/>
      <c r="P111" s="19"/>
      <c r="Q111" s="19"/>
      <c r="R111" s="19"/>
      <c r="S111" s="19"/>
      <c r="T111" s="19"/>
      <c r="U111" s="19"/>
      <c r="V111" s="19"/>
      <c r="W111" s="100"/>
      <c r="X111" s="3"/>
    </row>
    <row r="112" spans="1:24" ht="12.75">
      <c r="A112" s="3"/>
      <c r="B112" s="3"/>
      <c r="C112" s="3"/>
      <c r="D112" s="52"/>
      <c r="E112" s="3"/>
      <c r="F112" s="3"/>
      <c r="G112" s="3"/>
      <c r="H112" s="3"/>
      <c r="I112" s="98"/>
      <c r="J112" s="98"/>
      <c r="K112" s="100"/>
      <c r="L112" s="100"/>
      <c r="M112" s="100"/>
      <c r="N112" s="19"/>
      <c r="O112" s="19"/>
      <c r="P112" s="19"/>
      <c r="Q112" s="19"/>
      <c r="R112" s="19"/>
      <c r="S112" s="19"/>
      <c r="T112" s="19"/>
      <c r="U112" s="19"/>
      <c r="V112" s="19"/>
      <c r="W112" s="100"/>
      <c r="X112" s="3"/>
    </row>
    <row r="113" spans="1:24" ht="12.75">
      <c r="A113" s="3"/>
      <c r="B113" s="3"/>
      <c r="C113" s="3"/>
      <c r="D113" s="52"/>
      <c r="E113" s="3"/>
      <c r="F113" s="3"/>
      <c r="G113" s="3"/>
      <c r="H113" s="3"/>
      <c r="I113" s="98"/>
      <c r="J113" s="98"/>
      <c r="K113" s="100"/>
      <c r="L113" s="100"/>
      <c r="M113" s="100"/>
      <c r="N113" s="19"/>
      <c r="O113" s="19"/>
      <c r="P113" s="19"/>
      <c r="Q113" s="19"/>
      <c r="R113" s="19"/>
      <c r="S113" s="19"/>
      <c r="T113" s="19"/>
      <c r="U113" s="19"/>
      <c r="V113" s="19"/>
      <c r="W113" s="100"/>
      <c r="X113" s="3"/>
    </row>
    <row r="114" spans="1:24" ht="12.75">
      <c r="A114" s="3"/>
      <c r="B114" s="3"/>
      <c r="C114" s="3"/>
      <c r="D114" s="52"/>
      <c r="E114" s="3"/>
      <c r="F114" s="3"/>
      <c r="G114" s="3"/>
      <c r="H114" s="3"/>
      <c r="I114" s="98"/>
      <c r="J114" s="98"/>
      <c r="K114" s="100"/>
      <c r="L114" s="100"/>
      <c r="M114" s="100"/>
      <c r="N114" s="19"/>
      <c r="O114" s="19"/>
      <c r="P114" s="19"/>
      <c r="Q114" s="19"/>
      <c r="R114" s="19"/>
      <c r="S114" s="19"/>
      <c r="T114" s="19"/>
      <c r="U114" s="19"/>
      <c r="V114" s="19"/>
      <c r="W114" s="100"/>
      <c r="X114" s="3"/>
    </row>
    <row r="115" spans="1:24" ht="12.75">
      <c r="A115" s="3"/>
      <c r="B115" s="3"/>
      <c r="C115" s="3"/>
      <c r="D115" s="52"/>
      <c r="E115" s="3"/>
      <c r="F115" s="3"/>
      <c r="G115" s="3"/>
      <c r="H115" s="3"/>
      <c r="I115" s="98"/>
      <c r="J115" s="98"/>
      <c r="K115" s="100"/>
      <c r="L115" s="100"/>
      <c r="M115" s="100"/>
      <c r="N115" s="19"/>
      <c r="O115" s="19"/>
      <c r="P115" s="19"/>
      <c r="Q115" s="19"/>
      <c r="R115" s="19"/>
      <c r="S115" s="19"/>
      <c r="T115" s="19"/>
      <c r="U115" s="19"/>
      <c r="V115" s="19"/>
      <c r="W115" s="100"/>
      <c r="X115" s="3"/>
    </row>
    <row r="116" spans="1:24" ht="12.75">
      <c r="A116" s="3"/>
      <c r="B116" s="3"/>
      <c r="C116" s="3"/>
      <c r="D116" s="52"/>
      <c r="E116" s="3"/>
      <c r="F116" s="3"/>
      <c r="G116" s="3"/>
      <c r="H116" s="3"/>
      <c r="I116" s="98"/>
      <c r="J116" s="98"/>
      <c r="K116" s="100"/>
      <c r="L116" s="100"/>
      <c r="M116" s="100"/>
      <c r="N116" s="19"/>
      <c r="O116" s="19"/>
      <c r="P116" s="19"/>
      <c r="Q116" s="19"/>
      <c r="R116" s="19"/>
      <c r="S116" s="19"/>
      <c r="T116" s="19"/>
      <c r="U116" s="19"/>
      <c r="V116" s="19"/>
      <c r="W116" s="100"/>
      <c r="X116" s="3"/>
    </row>
    <row r="117" spans="2:23" ht="12.75">
      <c r="B117" s="77" t="s">
        <v>121</v>
      </c>
      <c r="C117" s="96"/>
      <c r="D117" s="97"/>
      <c r="E117" s="45"/>
      <c r="F117" s="45"/>
      <c r="G117" s="45"/>
      <c r="H117" s="45"/>
      <c r="J117" s="8"/>
      <c r="K117" s="57"/>
      <c r="L117" s="57"/>
      <c r="M117" s="57"/>
      <c r="O117" s="77"/>
      <c r="P117" s="78"/>
      <c r="Q117" s="79"/>
      <c r="R117" s="79"/>
      <c r="S117" s="79"/>
      <c r="T117" s="79"/>
      <c r="U117" s="79"/>
      <c r="V117" s="79"/>
      <c r="W117" s="57"/>
    </row>
    <row r="118" spans="2:23" ht="12.75">
      <c r="B118" s="65" t="s">
        <v>141</v>
      </c>
      <c r="C118" s="115"/>
      <c r="D118" s="115"/>
      <c r="E118" s="115"/>
      <c r="F118" s="43"/>
      <c r="G118" s="43"/>
      <c r="H118" s="43"/>
      <c r="J118" s="8"/>
      <c r="K118" s="57"/>
      <c r="L118" s="57"/>
      <c r="M118" s="57"/>
      <c r="O118" s="80" t="s">
        <v>112</v>
      </c>
      <c r="P118" s="79"/>
      <c r="U118" s="19"/>
      <c r="V118" s="19"/>
      <c r="W118" s="57"/>
    </row>
    <row r="119" spans="2:23" ht="12.75">
      <c r="B119" s="66" t="s">
        <v>142</v>
      </c>
      <c r="C119" s="116"/>
      <c r="D119" s="116"/>
      <c r="E119" s="116"/>
      <c r="F119" s="46"/>
      <c r="G119" s="46"/>
      <c r="H119" s="46"/>
      <c r="J119" s="8"/>
      <c r="K119" s="57"/>
      <c r="L119" s="57"/>
      <c r="M119" s="57"/>
      <c r="O119" s="79" t="s">
        <v>113</v>
      </c>
      <c r="U119" s="19"/>
      <c r="V119" s="19"/>
      <c r="W119" s="57"/>
    </row>
    <row r="120" spans="2:23" ht="12.75">
      <c r="B120" s="62" t="s">
        <v>143</v>
      </c>
      <c r="C120" s="116"/>
      <c r="D120" s="116"/>
      <c r="E120" s="116"/>
      <c r="J120" s="8"/>
      <c r="K120" s="57"/>
      <c r="L120" s="57"/>
      <c r="M120" s="57"/>
      <c r="O120" s="71" t="s">
        <v>114</v>
      </c>
      <c r="U120" s="19"/>
      <c r="V120" s="19"/>
      <c r="W120" s="57"/>
    </row>
    <row r="121" spans="1:23" ht="12.75">
      <c r="A121" s="71"/>
      <c r="J121" s="8"/>
      <c r="K121" s="57"/>
      <c r="L121" s="57"/>
      <c r="M121" s="57"/>
      <c r="O121" s="71" t="s">
        <v>115</v>
      </c>
      <c r="U121" s="19"/>
      <c r="V121" s="19"/>
      <c r="W121" s="57"/>
    </row>
    <row r="122" spans="10:23" ht="12.75">
      <c r="J122" s="8"/>
      <c r="K122" s="57"/>
      <c r="L122" s="57"/>
      <c r="M122" s="57"/>
      <c r="U122" s="19"/>
      <c r="V122" s="19"/>
      <c r="W122" s="57"/>
    </row>
    <row r="123" spans="10:23" ht="12.75">
      <c r="J123" s="8"/>
      <c r="K123" s="57"/>
      <c r="L123" s="57"/>
      <c r="M123" s="57"/>
      <c r="N123" s="81"/>
      <c r="U123" s="19"/>
      <c r="V123" s="19"/>
      <c r="W123" s="57"/>
    </row>
    <row r="124" spans="10:23" ht="12.75">
      <c r="J124" s="8"/>
      <c r="K124" s="57"/>
      <c r="L124" s="57"/>
      <c r="M124" s="57"/>
      <c r="U124" s="19"/>
      <c r="V124" s="19"/>
      <c r="W124" s="57"/>
    </row>
    <row r="125" spans="10:23" ht="12.75">
      <c r="J125" s="8"/>
      <c r="K125" s="57"/>
      <c r="L125" s="57"/>
      <c r="M125" s="57"/>
      <c r="U125" s="19"/>
      <c r="V125" s="19"/>
      <c r="W125" s="57"/>
    </row>
    <row r="126" spans="10:23" ht="12.75">
      <c r="J126" s="8"/>
      <c r="K126" s="57"/>
      <c r="L126" s="57"/>
      <c r="M126" s="57"/>
      <c r="U126" s="19"/>
      <c r="V126" s="19"/>
      <c r="W126" s="57"/>
    </row>
    <row r="127" spans="10:23" ht="12.75">
      <c r="J127" s="8"/>
      <c r="K127" s="57"/>
      <c r="L127" s="57"/>
      <c r="M127" s="57"/>
      <c r="U127" s="19"/>
      <c r="V127" s="19"/>
      <c r="W127" s="57"/>
    </row>
    <row r="128" spans="10:23" ht="12.75">
      <c r="J128" s="8"/>
      <c r="K128" s="57"/>
      <c r="L128" s="57"/>
      <c r="M128" s="57"/>
      <c r="U128" s="19"/>
      <c r="V128" s="19"/>
      <c r="W128" s="57"/>
    </row>
    <row r="129" spans="10:23" ht="12.75">
      <c r="J129" s="8"/>
      <c r="K129" s="57"/>
      <c r="L129" s="57"/>
      <c r="M129" s="57"/>
      <c r="U129" s="19"/>
      <c r="V129" s="19"/>
      <c r="W129" s="57"/>
    </row>
    <row r="130" spans="10:23" ht="12.75">
      <c r="J130" s="8"/>
      <c r="K130" s="57"/>
      <c r="L130" s="57"/>
      <c r="M130" s="57"/>
      <c r="U130" s="19"/>
      <c r="V130" s="19"/>
      <c r="W130" s="57"/>
    </row>
    <row r="131" spans="10:23" ht="12.75">
      <c r="J131" s="8"/>
      <c r="K131" s="57"/>
      <c r="L131" s="57"/>
      <c r="M131" s="57"/>
      <c r="U131" s="19"/>
      <c r="V131" s="19"/>
      <c r="W131" s="57"/>
    </row>
    <row r="132" spans="10:23" ht="12.75">
      <c r="J132" s="8"/>
      <c r="K132" s="57"/>
      <c r="L132" s="57"/>
      <c r="M132" s="57"/>
      <c r="U132" s="19"/>
      <c r="V132" s="19"/>
      <c r="W132" s="57"/>
    </row>
    <row r="133" spans="10:23" ht="12.75">
      <c r="J133" s="8"/>
      <c r="K133" s="57"/>
      <c r="L133" s="57"/>
      <c r="M133" s="57"/>
      <c r="U133" s="19"/>
      <c r="V133" s="19"/>
      <c r="W133" s="57"/>
    </row>
    <row r="134" spans="10:23" ht="12.75">
      <c r="J134" s="8"/>
      <c r="K134" s="57"/>
      <c r="L134" s="57"/>
      <c r="M134" s="57"/>
      <c r="U134" s="19"/>
      <c r="V134" s="19"/>
      <c r="W134" s="57"/>
    </row>
    <row r="135" spans="10:23" ht="12.75">
      <c r="J135" s="8"/>
      <c r="K135" s="57"/>
      <c r="L135" s="57"/>
      <c r="M135" s="57"/>
      <c r="U135" s="19"/>
      <c r="V135" s="19"/>
      <c r="W135" s="57"/>
    </row>
    <row r="136" spans="10:23" ht="12.75">
      <c r="J136" s="8"/>
      <c r="K136" s="57"/>
      <c r="L136" s="57"/>
      <c r="M136" s="57"/>
      <c r="U136" s="19"/>
      <c r="V136" s="19"/>
      <c r="W136" s="57"/>
    </row>
    <row r="137" spans="10:23" ht="12.75">
      <c r="J137" s="47"/>
      <c r="K137" s="82"/>
      <c r="L137" s="82"/>
      <c r="M137" s="82"/>
      <c r="U137" s="19"/>
      <c r="V137" s="19"/>
      <c r="W137" s="82"/>
    </row>
    <row r="138" spans="10:23" ht="12.75">
      <c r="J138" s="47"/>
      <c r="K138" s="82"/>
      <c r="L138" s="82"/>
      <c r="M138" s="82"/>
      <c r="U138" s="19"/>
      <c r="V138" s="19"/>
      <c r="W138" s="82"/>
    </row>
    <row r="139" spans="10:23" ht="12.75">
      <c r="J139" s="47"/>
      <c r="K139" s="82"/>
      <c r="L139" s="82"/>
      <c r="M139" s="82"/>
      <c r="U139" s="19"/>
      <c r="V139" s="19"/>
      <c r="W139" s="82"/>
    </row>
    <row r="140" spans="10:23" ht="12.75">
      <c r="J140" s="47"/>
      <c r="K140" s="82"/>
      <c r="L140" s="82"/>
      <c r="M140" s="82"/>
      <c r="U140" s="19"/>
      <c r="V140" s="19"/>
      <c r="W140" s="82"/>
    </row>
    <row r="141" spans="10:23" ht="12.75">
      <c r="J141" s="47"/>
      <c r="K141" s="82"/>
      <c r="L141" s="82"/>
      <c r="M141" s="82"/>
      <c r="U141" s="19"/>
      <c r="V141" s="19"/>
      <c r="W141" s="82"/>
    </row>
    <row r="142" spans="10:23" ht="12.75">
      <c r="J142" s="47"/>
      <c r="K142" s="82"/>
      <c r="L142" s="82"/>
      <c r="M142" s="82"/>
      <c r="U142" s="19"/>
      <c r="V142" s="19"/>
      <c r="W142" s="82"/>
    </row>
    <row r="143" spans="10:23" ht="12.75">
      <c r="J143" s="47"/>
      <c r="K143" s="82"/>
      <c r="L143" s="82"/>
      <c r="M143" s="82"/>
      <c r="U143" s="19"/>
      <c r="V143" s="19"/>
      <c r="W143" s="82"/>
    </row>
    <row r="144" spans="10:23" ht="12.75">
      <c r="J144" s="47"/>
      <c r="K144" s="82"/>
      <c r="L144" s="82"/>
      <c r="M144" s="82"/>
      <c r="U144" s="19"/>
      <c r="V144" s="19"/>
      <c r="W144" s="82"/>
    </row>
    <row r="145" spans="10:23" ht="12.75">
      <c r="J145" s="47"/>
      <c r="K145" s="82"/>
      <c r="L145" s="82"/>
      <c r="M145" s="82"/>
      <c r="U145" s="19"/>
      <c r="V145" s="19"/>
      <c r="W145" s="82"/>
    </row>
    <row r="146" spans="10:23" ht="12.75">
      <c r="J146" s="47"/>
      <c r="K146" s="82"/>
      <c r="L146" s="82"/>
      <c r="M146" s="82"/>
      <c r="U146" s="19"/>
      <c r="V146" s="19"/>
      <c r="W146" s="82"/>
    </row>
    <row r="147" spans="10:23" ht="12.75">
      <c r="J147" s="47"/>
      <c r="K147" s="82"/>
      <c r="L147" s="82"/>
      <c r="M147" s="82"/>
      <c r="U147" s="19"/>
      <c r="V147" s="19"/>
      <c r="W147" s="82"/>
    </row>
    <row r="148" spans="10:23" ht="12.75">
      <c r="J148" s="1"/>
      <c r="K148" s="57"/>
      <c r="L148" s="57"/>
      <c r="M148" s="57"/>
      <c r="U148" s="19"/>
      <c r="V148" s="19"/>
      <c r="W148" s="57"/>
    </row>
    <row r="149" spans="10:23" ht="12.75">
      <c r="J149" s="1"/>
      <c r="K149" s="57"/>
      <c r="L149" s="57"/>
      <c r="M149" s="57"/>
      <c r="U149" s="19"/>
      <c r="V149" s="19"/>
      <c r="W149" s="57"/>
    </row>
    <row r="150" spans="10:23" ht="12.75">
      <c r="J150" s="1"/>
      <c r="K150" s="57"/>
      <c r="L150" s="57"/>
      <c r="M150" s="57"/>
      <c r="U150" s="19"/>
      <c r="V150" s="19"/>
      <c r="W150" s="57"/>
    </row>
    <row r="151" spans="10:23" ht="12.75">
      <c r="J151" s="47"/>
      <c r="K151" s="82"/>
      <c r="L151" s="82"/>
      <c r="M151" s="82"/>
      <c r="U151" s="19"/>
      <c r="V151" s="19"/>
      <c r="W151" s="82"/>
    </row>
    <row r="152" spans="10:23" ht="12.75">
      <c r="J152" s="47"/>
      <c r="K152" s="82"/>
      <c r="L152" s="82"/>
      <c r="M152" s="82"/>
      <c r="U152" s="19"/>
      <c r="V152" s="19"/>
      <c r="W152" s="82"/>
    </row>
    <row r="153" spans="10:23" ht="12.75">
      <c r="J153" s="47"/>
      <c r="K153" s="82"/>
      <c r="L153" s="82"/>
      <c r="M153" s="82"/>
      <c r="U153" s="19"/>
      <c r="V153" s="19"/>
      <c r="W153" s="82"/>
    </row>
    <row r="154" spans="10:23" ht="12.75">
      <c r="J154" s="47"/>
      <c r="K154" s="82"/>
      <c r="L154" s="82"/>
      <c r="M154" s="82"/>
      <c r="U154" s="19"/>
      <c r="V154" s="19"/>
      <c r="W154" s="82"/>
    </row>
    <row r="155" spans="10:23" ht="12.75">
      <c r="J155" s="47"/>
      <c r="K155" s="82"/>
      <c r="L155" s="82"/>
      <c r="M155" s="82"/>
      <c r="U155" s="19"/>
      <c r="V155" s="19"/>
      <c r="W155" s="82"/>
    </row>
    <row r="156" spans="10:23" ht="12.75">
      <c r="J156" s="47"/>
      <c r="K156" s="82"/>
      <c r="L156" s="82"/>
      <c r="M156" s="82"/>
      <c r="U156" s="19"/>
      <c r="V156" s="19"/>
      <c r="W156" s="82"/>
    </row>
    <row r="157" spans="10:23" ht="12.75">
      <c r="J157" s="47"/>
      <c r="K157" s="82"/>
      <c r="L157" s="82"/>
      <c r="M157" s="82"/>
      <c r="U157" s="19"/>
      <c r="V157" s="19"/>
      <c r="W157" s="82"/>
    </row>
    <row r="158" spans="10:23" ht="12.75">
      <c r="J158" s="47"/>
      <c r="K158" s="82"/>
      <c r="L158" s="82"/>
      <c r="M158" s="82"/>
      <c r="U158" s="19"/>
      <c r="V158" s="19"/>
      <c r="W158" s="82"/>
    </row>
    <row r="159" spans="10:23" ht="12.75">
      <c r="J159" s="47"/>
      <c r="K159" s="82"/>
      <c r="L159" s="82"/>
      <c r="M159" s="82"/>
      <c r="U159" s="19"/>
      <c r="V159" s="19"/>
      <c r="W159" s="82"/>
    </row>
    <row r="160" spans="10:23" ht="12.75">
      <c r="J160" s="44"/>
      <c r="K160" s="83"/>
      <c r="L160" s="83"/>
      <c r="M160" s="83"/>
      <c r="U160" s="19"/>
      <c r="V160" s="19"/>
      <c r="W160" s="83"/>
    </row>
    <row r="161" spans="10:23" ht="12.75">
      <c r="J161" s="48"/>
      <c r="K161" s="84"/>
      <c r="L161" s="84"/>
      <c r="M161" s="84"/>
      <c r="U161" s="19"/>
      <c r="V161" s="19"/>
      <c r="W161" s="84"/>
    </row>
    <row r="162" spans="10:23" ht="12.75">
      <c r="J162" s="49"/>
      <c r="K162" s="85"/>
      <c r="L162" s="85"/>
      <c r="M162" s="85"/>
      <c r="U162" s="19"/>
      <c r="V162" s="19"/>
      <c r="W162" s="85"/>
    </row>
    <row r="163" spans="10:23" ht="12.75">
      <c r="J163" s="47"/>
      <c r="K163" s="82"/>
      <c r="L163" s="82"/>
      <c r="M163" s="82"/>
      <c r="U163" s="19"/>
      <c r="V163" s="19"/>
      <c r="W163" s="82"/>
    </row>
    <row r="164" spans="10:23" ht="12.75">
      <c r="J164" s="47"/>
      <c r="K164" s="82"/>
      <c r="L164" s="82"/>
      <c r="M164" s="82"/>
      <c r="U164" s="19"/>
      <c r="V164" s="19"/>
      <c r="W164" s="82"/>
    </row>
    <row r="165" spans="10:23" ht="12.75">
      <c r="J165" s="47"/>
      <c r="K165" s="82"/>
      <c r="L165" s="82"/>
      <c r="M165" s="82"/>
      <c r="U165" s="19"/>
      <c r="V165" s="19"/>
      <c r="W165" s="82"/>
    </row>
    <row r="166" spans="10:23" ht="12.75">
      <c r="J166" s="47"/>
      <c r="K166" s="82"/>
      <c r="L166" s="82"/>
      <c r="M166" s="82"/>
      <c r="U166" s="19"/>
      <c r="V166" s="19"/>
      <c r="W166" s="82"/>
    </row>
    <row r="167" spans="21:22" ht="12.75">
      <c r="U167" s="19"/>
      <c r="V167" s="19"/>
    </row>
    <row r="168" spans="21:22" ht="12.75">
      <c r="U168" s="19"/>
      <c r="V168" s="19"/>
    </row>
    <row r="169" spans="21:22" ht="12.75">
      <c r="U169" s="19"/>
      <c r="V169" s="19"/>
    </row>
    <row r="170" spans="21:22" ht="12.75">
      <c r="U170" s="19"/>
      <c r="V170" s="19"/>
    </row>
    <row r="171" spans="21:22" ht="12.75">
      <c r="U171" s="19"/>
      <c r="V171" s="19"/>
    </row>
    <row r="172" spans="21:22" ht="12.75">
      <c r="U172" s="19"/>
      <c r="V172" s="19"/>
    </row>
    <row r="173" spans="21:22" ht="12.75">
      <c r="U173" s="19"/>
      <c r="V173" s="19"/>
    </row>
    <row r="174" spans="21:22" ht="12.75">
      <c r="U174" s="19"/>
      <c r="V174" s="19"/>
    </row>
    <row r="175" spans="21:22" ht="12.75">
      <c r="U175" s="19"/>
      <c r="V175" s="19"/>
    </row>
    <row r="182" spans="1:23" s="12" customFormat="1" ht="12.75">
      <c r="A182" s="4"/>
      <c r="B182" s="4"/>
      <c r="C182" s="4"/>
      <c r="D182" s="62"/>
      <c r="E182" s="4"/>
      <c r="F182" s="4"/>
      <c r="G182" s="4"/>
      <c r="H182" s="4"/>
      <c r="I182" s="4"/>
      <c r="J182" s="4"/>
      <c r="K182" s="74"/>
      <c r="L182" s="74"/>
      <c r="M182" s="74"/>
      <c r="N182" s="71"/>
      <c r="O182" s="71"/>
      <c r="P182" s="71"/>
      <c r="Q182" s="71"/>
      <c r="R182" s="71"/>
      <c r="S182" s="71"/>
      <c r="T182" s="71"/>
      <c r="U182" s="71"/>
      <c r="V182" s="71"/>
      <c r="W182" s="74"/>
    </row>
  </sheetData>
  <sheetProtection/>
  <mergeCells count="12">
    <mergeCell ref="A1:U1"/>
    <mergeCell ref="A2:U2"/>
    <mergeCell ref="A3:U3"/>
    <mergeCell ref="A4:U4"/>
    <mergeCell ref="A5:R5"/>
    <mergeCell ref="A66:U66"/>
    <mergeCell ref="A67:U67"/>
    <mergeCell ref="A68:U68"/>
    <mergeCell ref="A69:U69"/>
    <mergeCell ref="A70:R70"/>
    <mergeCell ref="A96:U96"/>
    <mergeCell ref="A97:U97"/>
  </mergeCells>
  <printOptions horizontalCentered="1" verticalCentered="1"/>
  <pageMargins left="0.49" right="0.16" top="0.3937007874015748" bottom="0.3937007874015748" header="0.5118110236220472" footer="0.41"/>
  <pageSetup horizontalDpi="1200" verticalDpi="12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Patricia Duque Jaramillo</dc:creator>
  <cp:keywords/>
  <dc:description/>
  <cp:lastModifiedBy>Usuario</cp:lastModifiedBy>
  <cp:lastPrinted>2020-10-11T21:34:39Z</cp:lastPrinted>
  <dcterms:created xsi:type="dcterms:W3CDTF">2018-06-06T21:32:55Z</dcterms:created>
  <dcterms:modified xsi:type="dcterms:W3CDTF">2020-10-28T02:53:24Z</dcterms:modified>
  <cp:category/>
  <cp:version/>
  <cp:contentType/>
  <cp:contentStatus/>
</cp:coreProperties>
</file>