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0490" windowHeight="7650"/>
  </bookViews>
  <sheets>
    <sheet name="2020" sheetId="7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6" i="7" l="1"/>
  <c r="K12" i="7" l="1"/>
  <c r="M12" i="7"/>
  <c r="K13" i="7"/>
  <c r="M13" i="7"/>
  <c r="K14" i="7"/>
  <c r="M14" i="7"/>
  <c r="K15" i="7"/>
  <c r="M15" i="7"/>
  <c r="Q16" i="7"/>
  <c r="O16" i="7"/>
  <c r="L12" i="7"/>
  <c r="L13" i="7"/>
  <c r="L14" i="7"/>
  <c r="L15" i="7"/>
  <c r="L16" i="7"/>
  <c r="S16" i="7"/>
  <c r="S15" i="7"/>
  <c r="R15" i="7"/>
  <c r="S14" i="7"/>
  <c r="R14" i="7"/>
  <c r="S13" i="7"/>
  <c r="R13" i="7"/>
  <c r="S12" i="7"/>
  <c r="R12" i="7"/>
  <c r="M16" i="7"/>
  <c r="R16" i="7" l="1"/>
</calcChain>
</file>

<file path=xl/sharedStrings.xml><?xml version="1.0" encoding="utf-8"?>
<sst xmlns="http://schemas.openxmlformats.org/spreadsheetml/2006/main" count="36" uniqueCount="36">
  <si>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</si>
  <si>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</si>
  <si>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</si>
  <si>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</si>
  <si>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</si>
  <si>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</si>
  <si>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</si>
  <si>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</si>
  <si>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</si>
  <si>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</si>
  <si>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</si>
  <si>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</si>
  <si>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</si>
  <si>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</si>
  <si>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</si>
  <si>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</si>
  <si>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</si>
  <si>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</si>
  <si>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</si>
  <si>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</si>
  <si>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</si>
  <si>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</si>
  <si>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</si>
  <si>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</si>
  <si>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</si>
  <si>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</si>
  <si>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EMPRESA DE ASEO DE BUCARAMANGA (EMAB)</t>
  </si>
  <si>
    <t>Número de toneladas de residuos tratados en la planta de compostaje.</t>
  </si>
  <si>
    <t>Número de hectáreas clausuradas en el sitio de disposición final El Carrasco.</t>
  </si>
  <si>
    <t>Número de toneladas recicladas en la ruta selectiva de la EMAB.</t>
  </si>
  <si>
    <t>Número de estrategias de fortalecimiento operativo de la EMAB formulados e implementados.</t>
  </si>
  <si>
    <t>MANEJO INTEGRAL DE RESIDUOS SÓLIDOS, IMPACTO POSITIVO EN LA CALIDAD DE VIDA</t>
  </si>
  <si>
    <t>BUCARAMANGA UNA ECO-CIUDAD</t>
  </si>
  <si>
    <t>2. BUCARAMANGA SOSTENIBLE: UNA REGIÓN CON FUTURO</t>
  </si>
  <si>
    <t>5410702
5410704</t>
  </si>
  <si>
    <t>5410701
54118
5411302
5411301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</si>
</sst>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00"/>
    <numFmt numFmtId="166" formatCode="#,##0.0000"/>
  </numFmts>
  <fonts count="1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/>
    </xf>
    <xf numFmtId="9" fontId="8" fillId="0" borderId="43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4" xfId="0" applyNumberFormat="1" applyFont="1" applyFill="1" applyBorder="1" applyAlignment="1">
      <alignment horizontal="center" vertical="center"/>
    </xf>
    <xf numFmtId="9" fontId="6" fillId="2" borderId="38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36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9" fontId="6" fillId="2" borderId="37" xfId="0" applyNumberFormat="1" applyFont="1" applyFill="1" applyBorder="1" applyAlignment="1">
      <alignment horizontal="center" vertical="center"/>
    </xf>
    <xf numFmtId="9" fontId="5" fillId="0" borderId="0" xfId="23" applyFont="1"/>
    <xf numFmtId="165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9" fontId="5" fillId="0" borderId="0" xfId="23" applyFont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</cellXfs>
  <cellStyles count="2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  <cellStyle name="Porcentaje" xfId="23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4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63" t="s">
        <v>16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2:20" ht="20.100000000000001" customHeight="1" x14ac:dyDescent="0.2">
      <c r="B3" s="63" t="s">
        <v>25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9"/>
    </row>
    <row r="4" spans="2:20" ht="20.100000000000001" customHeight="1" x14ac:dyDescent="0.2">
      <c r="B4" s="63" t="s">
        <v>26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44196</v>
      </c>
      <c r="D8" s="73" t="s">
        <v>3</v>
      </c>
      <c r="E8" s="74"/>
      <c r="F8" s="74"/>
      <c r="G8" s="74"/>
      <c r="H8" s="74"/>
      <c r="I8" s="74"/>
      <c r="J8" s="75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76" t="s">
        <v>17</v>
      </c>
      <c r="C9" s="79" t="s">
        <v>18</v>
      </c>
      <c r="D9" s="81" t="s">
        <v>0</v>
      </c>
      <c r="E9" s="84" t="s">
        <v>4</v>
      </c>
      <c r="F9" s="84"/>
      <c r="G9" s="84" t="s">
        <v>5</v>
      </c>
      <c r="H9" s="84"/>
      <c r="I9" s="84"/>
      <c r="J9" s="86"/>
      <c r="K9" s="5"/>
      <c r="L9" s="81" t="s">
        <v>6</v>
      </c>
      <c r="M9" s="86"/>
      <c r="N9" s="96" t="s">
        <v>23</v>
      </c>
      <c r="O9" s="97"/>
      <c r="P9" s="97"/>
      <c r="Q9" s="97"/>
      <c r="R9" s="97"/>
      <c r="S9" s="98"/>
    </row>
    <row r="10" spans="2:20" ht="17.100000000000001" customHeight="1" x14ac:dyDescent="0.2">
      <c r="B10" s="77"/>
      <c r="C10" s="80"/>
      <c r="D10" s="82"/>
      <c r="E10" s="85"/>
      <c r="F10" s="85"/>
      <c r="G10" s="85" t="s">
        <v>7</v>
      </c>
      <c r="H10" s="89" t="s">
        <v>24</v>
      </c>
      <c r="I10" s="90" t="s">
        <v>1</v>
      </c>
      <c r="J10" s="87" t="s">
        <v>8</v>
      </c>
      <c r="K10" s="6"/>
      <c r="L10" s="92" t="s">
        <v>9</v>
      </c>
      <c r="M10" s="94" t="s">
        <v>10</v>
      </c>
      <c r="N10" s="99"/>
      <c r="O10" s="100"/>
      <c r="P10" s="100"/>
      <c r="Q10" s="100"/>
      <c r="R10" s="100"/>
      <c r="S10" s="101"/>
    </row>
    <row r="11" spans="2:20" ht="37.5" customHeight="1" thickBot="1" x14ac:dyDescent="0.25">
      <c r="B11" s="78"/>
      <c r="C11" s="80"/>
      <c r="D11" s="83"/>
      <c r="E11" s="15" t="s">
        <v>11</v>
      </c>
      <c r="F11" s="15" t="s">
        <v>12</v>
      </c>
      <c r="G11" s="89"/>
      <c r="H11" s="102"/>
      <c r="I11" s="91"/>
      <c r="J11" s="88"/>
      <c r="K11" s="16"/>
      <c r="L11" s="93"/>
      <c r="M11" s="95"/>
      <c r="N11" s="17" t="s">
        <v>22</v>
      </c>
      <c r="O11" s="18" t="s">
        <v>19</v>
      </c>
      <c r="P11" s="19" t="s">
        <v>20</v>
      </c>
      <c r="Q11" s="20" t="s">
        <v>21</v>
      </c>
      <c r="R11" s="20" t="s">
        <v>14</v>
      </c>
      <c r="S11" s="21" t="s">
        <v>15</v>
      </c>
    </row>
    <row r="12" spans="2:20" ht="30" x14ac:dyDescent="0.2">
      <c r="B12" s="64" t="s">
        <v>33</v>
      </c>
      <c r="C12" s="67" t="s">
        <v>32</v>
      </c>
      <c r="D12" s="70" t="s">
        <v>31</v>
      </c>
      <c r="E12" s="25">
        <v>43831</v>
      </c>
      <c r="F12" s="25">
        <v>44196</v>
      </c>
      <c r="G12" s="26" t="s">
        <v>27</v>
      </c>
      <c r="H12" s="27">
        <v>6400</v>
      </c>
      <c r="I12" s="52">
        <v>900</v>
      </c>
      <c r="J12" s="56">
        <v>2102.25</v>
      </c>
      <c r="K12" s="36">
        <f>+J12/I12</f>
        <v>2.3358333333333334</v>
      </c>
      <c r="L12" s="39">
        <f>DAYS360(E12,$C$8)/DAYS360(E12,F12)</f>
        <v>1</v>
      </c>
      <c r="M12" s="29">
        <f>IF(I12=0," -",IF(K12&gt;100%,100%,K12))</f>
        <v>1</v>
      </c>
      <c r="N12" s="60" t="s">
        <v>34</v>
      </c>
      <c r="O12" s="27">
        <v>335000</v>
      </c>
      <c r="P12" s="27">
        <v>23544.66</v>
      </c>
      <c r="Q12" s="27">
        <v>0</v>
      </c>
      <c r="R12" s="28">
        <f>IF(O12=0," -",P12/O12)</f>
        <v>7.0282567164179105E-2</v>
      </c>
      <c r="S12" s="29" t="str">
        <f>IF(Q12=0," -",IF(P12=0,100%,Q12/P12))</f>
        <v xml:space="preserve"> -</v>
      </c>
    </row>
    <row r="13" spans="2:20" ht="30" x14ac:dyDescent="0.2">
      <c r="B13" s="65"/>
      <c r="C13" s="68"/>
      <c r="D13" s="71"/>
      <c r="E13" s="22">
        <v>43831</v>
      </c>
      <c r="F13" s="22">
        <v>44196</v>
      </c>
      <c r="G13" s="14" t="s">
        <v>28</v>
      </c>
      <c r="H13" s="23">
        <v>4</v>
      </c>
      <c r="I13" s="53">
        <v>0.15</v>
      </c>
      <c r="J13" s="57">
        <v>8.8999999999999996E-2</v>
      </c>
      <c r="K13" s="37">
        <f>+J13/I13</f>
        <v>0.59333333333333338</v>
      </c>
      <c r="L13" s="40">
        <f>DAYS360(E13,$C$8)/DAYS360(E13,F13)</f>
        <v>1</v>
      </c>
      <c r="M13" s="30">
        <f>IF(I13=0," -",IF(K13&gt;100%,100%,K13))</f>
        <v>0.59333333333333338</v>
      </c>
      <c r="N13" s="61">
        <v>5410706</v>
      </c>
      <c r="O13" s="23">
        <v>4708526.49</v>
      </c>
      <c r="P13" s="23">
        <v>1240252.03131</v>
      </c>
      <c r="Q13" s="23">
        <v>0</v>
      </c>
      <c r="R13" s="24">
        <f>IF(O13=0," -",P13/O13)</f>
        <v>0.26340555457085257</v>
      </c>
      <c r="S13" s="30" t="str">
        <f>IF(Q13=0," -",IF(P13=0,100%,Q13/P13))</f>
        <v xml:space="preserve"> -</v>
      </c>
    </row>
    <row r="14" spans="2:20" ht="30" x14ac:dyDescent="0.2">
      <c r="B14" s="65"/>
      <c r="C14" s="68"/>
      <c r="D14" s="71"/>
      <c r="E14" s="22">
        <v>43831</v>
      </c>
      <c r="F14" s="22">
        <v>44196</v>
      </c>
      <c r="G14" s="14" t="s">
        <v>29</v>
      </c>
      <c r="H14" s="23">
        <v>5000</v>
      </c>
      <c r="I14" s="54">
        <v>800</v>
      </c>
      <c r="J14" s="58">
        <v>637</v>
      </c>
      <c r="K14" s="37">
        <f t="shared" ref="K14:K15" si="0">+J14/I14</f>
        <v>0.79625000000000001</v>
      </c>
      <c r="L14" s="40">
        <f t="shared" ref="L14:L15" si="1">DAYS360(E14,$C$8)/DAYS360(E14,F14)</f>
        <v>1</v>
      </c>
      <c r="M14" s="30">
        <f t="shared" ref="M14:M15" si="2">IF(I14=0," -",IF(K14&gt;100%,100%,K14))</f>
        <v>0.79625000000000001</v>
      </c>
      <c r="N14" s="61">
        <v>321919010</v>
      </c>
      <c r="O14" s="23">
        <v>934020</v>
      </c>
      <c r="P14" s="23">
        <v>689043.84</v>
      </c>
      <c r="Q14" s="23">
        <v>0</v>
      </c>
      <c r="R14" s="24">
        <f t="shared" ref="R14:R16" si="3">IF(O14=0," -",P14/O14)</f>
        <v>0.73771850709834907</v>
      </c>
      <c r="S14" s="30" t="str">
        <f t="shared" ref="S14:S16" si="4">IF(Q14=0," -",IF(P14=0,100%,Q14/P14))</f>
        <v xml:space="preserve"> -</v>
      </c>
    </row>
    <row r="15" spans="2:20" ht="60.75" thickBot="1" x14ac:dyDescent="0.25">
      <c r="B15" s="66"/>
      <c r="C15" s="69"/>
      <c r="D15" s="72"/>
      <c r="E15" s="31">
        <v>43831</v>
      </c>
      <c r="F15" s="31">
        <v>44196</v>
      </c>
      <c r="G15" s="32" t="s">
        <v>30</v>
      </c>
      <c r="H15" s="33">
        <v>1</v>
      </c>
      <c r="I15" s="55">
        <v>1</v>
      </c>
      <c r="J15" s="59">
        <v>1</v>
      </c>
      <c r="K15" s="38">
        <f t="shared" si="0"/>
        <v>1</v>
      </c>
      <c r="L15" s="41">
        <f t="shared" si="1"/>
        <v>1</v>
      </c>
      <c r="M15" s="35">
        <f t="shared" si="2"/>
        <v>1</v>
      </c>
      <c r="N15" s="62" t="s">
        <v>35</v>
      </c>
      <c r="O15" s="33">
        <v>936472.1</v>
      </c>
      <c r="P15" s="33">
        <v>585081.78599999996</v>
      </c>
      <c r="Q15" s="33">
        <v>0</v>
      </c>
      <c r="R15" s="34">
        <f t="shared" si="3"/>
        <v>0.62477225536137171</v>
      </c>
      <c r="S15" s="35" t="str">
        <f t="shared" si="4"/>
        <v xml:space="preserve"> -</v>
      </c>
    </row>
    <row r="16" spans="2:20" ht="21" customHeight="1" thickBot="1" x14ac:dyDescent="0.25">
      <c r="E16" s="13"/>
      <c r="F16" s="13"/>
      <c r="H16" s="10"/>
      <c r="I16" s="10"/>
      <c r="J16" s="10"/>
      <c r="K16" s="11"/>
      <c r="L16" s="42">
        <f>+AVERAGE(L12:L15)</f>
        <v>1</v>
      </c>
      <c r="M16" s="43">
        <f>+AVERAGE(M12:M15)</f>
        <v>0.84739583333333335</v>
      </c>
      <c r="N16" s="44"/>
      <c r="O16" s="45">
        <f>+SUM(O12:O15)</f>
        <v>6914018.5899999999</v>
      </c>
      <c r="P16" s="46">
        <f>+SUM(P12:P15)</f>
        <v>2537922.3173099998</v>
      </c>
      <c r="Q16" s="46">
        <f>+SUM(Q12:Q15)</f>
        <v>0</v>
      </c>
      <c r="R16" s="47">
        <f t="shared" si="3"/>
        <v>0.36706906183050919</v>
      </c>
      <c r="S16" s="43" t="str">
        <f t="shared" si="4"/>
        <v xml:space="preserve"> -</v>
      </c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G19" s="48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49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51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5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</sheetData>
  <mergeCells count="20">
    <mergeCell ref="L10:L11"/>
    <mergeCell ref="M10:M11"/>
    <mergeCell ref="N9:S10"/>
    <mergeCell ref="H10:H11"/>
    <mergeCell ref="B3:S3"/>
    <mergeCell ref="B12:B15"/>
    <mergeCell ref="C12:C15"/>
    <mergeCell ref="D12:D15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2021-01-29T20:02:50Z</dcterms:modified>
</cp:coreProperties>
</file>