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0610" windowHeight="9735"/>
  </bookViews>
  <sheets>
    <sheet name="INGRESOS" sheetId="1" r:id="rId1"/>
    <sheet name="GASTOS" sheetId="2" r:id="rId2"/>
  </sheets>
  <externalReferences>
    <externalReference r:id="rId3"/>
    <externalReference r:id="rId4"/>
    <externalReference r:id="rId5"/>
  </externalReferences>
  <definedNames>
    <definedName name="_xlnm.Print_Titles" localSheetId="1">GASTOS!$7:$9</definedName>
    <definedName name="_xlnm.Print_Titles" localSheetId="0">INGRESOS!$1:$6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1" i="1" l="1"/>
  <c r="H191" i="1"/>
  <c r="G191" i="1"/>
  <c r="F191" i="1"/>
  <c r="E191" i="1"/>
  <c r="J190" i="1"/>
  <c r="N190" i="1" s="1"/>
  <c r="K188" i="1"/>
  <c r="J188" i="1"/>
  <c r="M188" i="1" s="1"/>
  <c r="K185" i="1"/>
  <c r="J185" i="1"/>
  <c r="M185" i="1" s="1"/>
  <c r="J183" i="1"/>
  <c r="M183" i="1" s="1"/>
  <c r="J182" i="1"/>
  <c r="M182" i="1" s="1"/>
  <c r="J176" i="1"/>
  <c r="N176" i="1" s="1"/>
  <c r="J173" i="1"/>
  <c r="N173" i="1" s="1"/>
  <c r="J172" i="1"/>
  <c r="M172" i="1" s="1"/>
  <c r="J171" i="1"/>
  <c r="M171" i="1" s="1"/>
  <c r="J170" i="1"/>
  <c r="N170" i="1" s="1"/>
  <c r="J169" i="1"/>
  <c r="J168" i="1"/>
  <c r="L167" i="1"/>
  <c r="J167" i="1"/>
  <c r="M166" i="1"/>
  <c r="J166" i="1"/>
  <c r="N166" i="1" s="1"/>
  <c r="J165" i="1"/>
  <c r="N165" i="1" s="1"/>
  <c r="J164" i="1"/>
  <c r="M164" i="1" s="1"/>
  <c r="M163" i="1"/>
  <c r="J163" i="1"/>
  <c r="N163" i="1" s="1"/>
  <c r="J162" i="1"/>
  <c r="N162" i="1" s="1"/>
  <c r="J161" i="1"/>
  <c r="J160" i="1"/>
  <c r="N160" i="1" s="1"/>
  <c r="J159" i="1"/>
  <c r="M159" i="1" s="1"/>
  <c r="K158" i="1"/>
  <c r="J158" i="1"/>
  <c r="N158" i="1" s="1"/>
  <c r="J157" i="1"/>
  <c r="J156" i="1"/>
  <c r="L155" i="1"/>
  <c r="J155" i="1"/>
  <c r="J154" i="1"/>
  <c r="N154" i="1" s="1"/>
  <c r="K153" i="1"/>
  <c r="J153" i="1"/>
  <c r="M153" i="1" s="1"/>
  <c r="J152" i="1"/>
  <c r="J151" i="1"/>
  <c r="N151" i="1" s="1"/>
  <c r="N150" i="1"/>
  <c r="J150" i="1"/>
  <c r="M150" i="1" s="1"/>
  <c r="K143" i="1"/>
  <c r="J143" i="1"/>
  <c r="N143" i="1" s="1"/>
  <c r="K142" i="1"/>
  <c r="J142" i="1"/>
  <c r="N142" i="1" s="1"/>
  <c r="J141" i="1"/>
  <c r="N141" i="1" s="1"/>
  <c r="L139" i="1"/>
  <c r="J139" i="1"/>
  <c r="K138" i="1"/>
  <c r="J138" i="1"/>
  <c r="M138" i="1" s="1"/>
  <c r="J137" i="1"/>
  <c r="N137" i="1" s="1"/>
  <c r="K136" i="1"/>
  <c r="J136" i="1"/>
  <c r="N136" i="1" s="1"/>
  <c r="N135" i="1"/>
  <c r="K135" i="1"/>
  <c r="J135" i="1"/>
  <c r="M135" i="1" s="1"/>
  <c r="N133" i="1"/>
  <c r="L133" i="1"/>
  <c r="J133" i="1"/>
  <c r="M133" i="1" s="1"/>
  <c r="L132" i="1"/>
  <c r="J132" i="1"/>
  <c r="L131" i="1"/>
  <c r="N131" i="1" s="1"/>
  <c r="J131" i="1"/>
  <c r="M130" i="1"/>
  <c r="L130" i="1"/>
  <c r="J130" i="1"/>
  <c r="L129" i="1"/>
  <c r="N129" i="1" s="1"/>
  <c r="J129" i="1"/>
  <c r="L128" i="1"/>
  <c r="J128" i="1"/>
  <c r="L127" i="1"/>
  <c r="N127" i="1" s="1"/>
  <c r="J127" i="1"/>
  <c r="J125" i="1"/>
  <c r="N125" i="1" s="1"/>
  <c r="J124" i="1"/>
  <c r="N124" i="1" s="1"/>
  <c r="J123" i="1"/>
  <c r="N123" i="1" s="1"/>
  <c r="M122" i="1"/>
  <c r="J122" i="1"/>
  <c r="N122" i="1" s="1"/>
  <c r="L120" i="1"/>
  <c r="N120" i="1" s="1"/>
  <c r="J120" i="1"/>
  <c r="L119" i="1"/>
  <c r="J119" i="1"/>
  <c r="M118" i="1"/>
  <c r="L118" i="1"/>
  <c r="J118" i="1"/>
  <c r="L117" i="1"/>
  <c r="J117" i="1"/>
  <c r="M117" i="1" s="1"/>
  <c r="L116" i="1"/>
  <c r="N116" i="1" s="1"/>
  <c r="J116" i="1"/>
  <c r="M116" i="1" s="1"/>
  <c r="L115" i="1"/>
  <c r="K115" i="1" s="1"/>
  <c r="J115" i="1"/>
  <c r="L113" i="1"/>
  <c r="J113" i="1"/>
  <c r="M113" i="1" s="1"/>
  <c r="L112" i="1"/>
  <c r="J112" i="1"/>
  <c r="A112" i="1"/>
  <c r="A113" i="1" s="1"/>
  <c r="A115" i="1" s="1"/>
  <c r="A116" i="1" s="1"/>
  <c r="A117" i="1" s="1"/>
  <c r="A118" i="1" s="1"/>
  <c r="A119" i="1" s="1"/>
  <c r="A120" i="1" s="1"/>
  <c r="M111" i="1"/>
  <c r="K111" i="1"/>
  <c r="J111" i="1"/>
  <c r="N111" i="1" s="1"/>
  <c r="K110" i="1"/>
  <c r="J110" i="1"/>
  <c r="M110" i="1" s="1"/>
  <c r="K109" i="1"/>
  <c r="J109" i="1"/>
  <c r="N109" i="1" s="1"/>
  <c r="L108" i="1"/>
  <c r="J108" i="1"/>
  <c r="M108" i="1" s="1"/>
  <c r="I102" i="1"/>
  <c r="H102" i="1"/>
  <c r="G102" i="1"/>
  <c r="F102" i="1"/>
  <c r="E102" i="1"/>
  <c r="L100" i="1"/>
  <c r="J100" i="1"/>
  <c r="K99" i="1"/>
  <c r="J99" i="1"/>
  <c r="N99" i="1" s="1"/>
  <c r="K98" i="1"/>
  <c r="J98" i="1"/>
  <c r="N98" i="1" s="1"/>
  <c r="K97" i="1"/>
  <c r="J97" i="1"/>
  <c r="N97" i="1" s="1"/>
  <c r="L95" i="1"/>
  <c r="N95" i="1" s="1"/>
  <c r="J95" i="1"/>
  <c r="N94" i="1"/>
  <c r="K94" i="1"/>
  <c r="J94" i="1"/>
  <c r="M94" i="1" s="1"/>
  <c r="J92" i="1"/>
  <c r="M92" i="1" s="1"/>
  <c r="L90" i="1"/>
  <c r="J90" i="1"/>
  <c r="J89" i="1"/>
  <c r="N89" i="1" s="1"/>
  <c r="K88" i="1"/>
  <c r="J88" i="1"/>
  <c r="N88" i="1" s="1"/>
  <c r="M86" i="1"/>
  <c r="J86" i="1"/>
  <c r="N86" i="1" s="1"/>
  <c r="K85" i="1"/>
  <c r="J85" i="1"/>
  <c r="N85" i="1" s="1"/>
  <c r="K83" i="1"/>
  <c r="J83" i="1"/>
  <c r="K82" i="1"/>
  <c r="J82" i="1"/>
  <c r="N82" i="1" s="1"/>
  <c r="M81" i="1"/>
  <c r="J81" i="1"/>
  <c r="N81" i="1" s="1"/>
  <c r="K79" i="1"/>
  <c r="J79" i="1"/>
  <c r="N79" i="1" s="1"/>
  <c r="K78" i="1"/>
  <c r="J78" i="1"/>
  <c r="N78" i="1" s="1"/>
  <c r="K77" i="1"/>
  <c r="J77" i="1"/>
  <c r="L74" i="1"/>
  <c r="K74" i="1" s="1"/>
  <c r="J74" i="1"/>
  <c r="K73" i="1"/>
  <c r="J73" i="1"/>
  <c r="N73" i="1" s="1"/>
  <c r="M72" i="1"/>
  <c r="J72" i="1"/>
  <c r="N72" i="1" s="1"/>
  <c r="K71" i="1"/>
  <c r="J71" i="1"/>
  <c r="N71" i="1" s="1"/>
  <c r="L70" i="1"/>
  <c r="J70" i="1"/>
  <c r="K69" i="1"/>
  <c r="J69" i="1"/>
  <c r="N69" i="1" s="1"/>
  <c r="K68" i="1"/>
  <c r="J68" i="1"/>
  <c r="K67" i="1"/>
  <c r="J67" i="1"/>
  <c r="N67" i="1" s="1"/>
  <c r="K65" i="1"/>
  <c r="J65" i="1"/>
  <c r="N65" i="1" s="1"/>
  <c r="M64" i="1"/>
  <c r="L64" i="1"/>
  <c r="J64" i="1"/>
  <c r="M63" i="1"/>
  <c r="K63" i="1"/>
  <c r="J63" i="1"/>
  <c r="N63" i="1" s="1"/>
  <c r="K62" i="1"/>
  <c r="J62" i="1"/>
  <c r="J61" i="1"/>
  <c r="K60" i="1"/>
  <c r="J60" i="1"/>
  <c r="N60" i="1" s="1"/>
  <c r="M59" i="1"/>
  <c r="K59" i="1"/>
  <c r="J59" i="1"/>
  <c r="N59" i="1" s="1"/>
  <c r="J58" i="1"/>
  <c r="M58" i="1" s="1"/>
  <c r="L57" i="1"/>
  <c r="J57" i="1"/>
  <c r="M57" i="1" s="1"/>
  <c r="N56" i="1"/>
  <c r="K56" i="1"/>
  <c r="J56" i="1"/>
  <c r="M56" i="1" s="1"/>
  <c r="K55" i="1"/>
  <c r="J55" i="1"/>
  <c r="K54" i="1"/>
  <c r="J54" i="1"/>
  <c r="M54" i="1" s="1"/>
  <c r="K53" i="1"/>
  <c r="J53" i="1"/>
  <c r="N53" i="1" s="1"/>
  <c r="N52" i="1"/>
  <c r="K52" i="1"/>
  <c r="J52" i="1"/>
  <c r="M52" i="1" s="1"/>
  <c r="N49" i="1"/>
  <c r="K49" i="1"/>
  <c r="J49" i="1"/>
  <c r="M49" i="1" s="1"/>
  <c r="K48" i="1"/>
  <c r="J48" i="1"/>
  <c r="N48" i="1" s="1"/>
  <c r="K47" i="1"/>
  <c r="J47" i="1"/>
  <c r="N47" i="1" s="1"/>
  <c r="K46" i="1"/>
  <c r="J46" i="1"/>
  <c r="K44" i="1"/>
  <c r="J44" i="1"/>
  <c r="M44" i="1" s="1"/>
  <c r="L43" i="1"/>
  <c r="K43" i="1" s="1"/>
  <c r="J43" i="1"/>
  <c r="M41" i="1"/>
  <c r="K41" i="1"/>
  <c r="J41" i="1"/>
  <c r="N41" i="1" s="1"/>
  <c r="M40" i="1"/>
  <c r="K40" i="1"/>
  <c r="J40" i="1"/>
  <c r="N40" i="1" s="1"/>
  <c r="K39" i="1"/>
  <c r="J39" i="1"/>
  <c r="N38" i="1"/>
  <c r="K38" i="1"/>
  <c r="J38" i="1"/>
  <c r="L34" i="1"/>
  <c r="I34" i="1"/>
  <c r="I103" i="1" s="1"/>
  <c r="H34" i="1"/>
  <c r="G34" i="1"/>
  <c r="F34" i="1"/>
  <c r="E34" i="1"/>
  <c r="E103" i="1" s="1"/>
  <c r="J32" i="1"/>
  <c r="M32" i="1" s="1"/>
  <c r="K31" i="1"/>
  <c r="J31" i="1"/>
  <c r="N31" i="1" s="1"/>
  <c r="K30" i="1"/>
  <c r="J30" i="1"/>
  <c r="K29" i="1"/>
  <c r="J29" i="1"/>
  <c r="K28" i="1"/>
  <c r="J28" i="1"/>
  <c r="N28" i="1" s="1"/>
  <c r="K27" i="1"/>
  <c r="J27" i="1"/>
  <c r="M27" i="1" s="1"/>
  <c r="K26" i="1"/>
  <c r="J26" i="1"/>
  <c r="M26" i="1" s="1"/>
  <c r="K25" i="1"/>
  <c r="J25" i="1"/>
  <c r="N25" i="1" s="1"/>
  <c r="K24" i="1"/>
  <c r="J24" i="1"/>
  <c r="N24" i="1" s="1"/>
  <c r="K23" i="1"/>
  <c r="J23" i="1"/>
  <c r="N23" i="1" s="1"/>
  <c r="K22" i="1"/>
  <c r="J22" i="1"/>
  <c r="M22" i="1" s="1"/>
  <c r="K21" i="1"/>
  <c r="J21" i="1"/>
  <c r="N21" i="1" s="1"/>
  <c r="K20" i="1"/>
  <c r="J20" i="1"/>
  <c r="N20" i="1" s="1"/>
  <c r="M19" i="1"/>
  <c r="J19" i="1"/>
  <c r="N19" i="1" s="1"/>
  <c r="K18" i="1"/>
  <c r="J18" i="1"/>
  <c r="K17" i="1"/>
  <c r="J17" i="1"/>
  <c r="K16" i="1"/>
  <c r="J16" i="1"/>
  <c r="N15" i="1"/>
  <c r="K15" i="1"/>
  <c r="J15" i="1"/>
  <c r="M15" i="1" s="1"/>
  <c r="M14" i="1"/>
  <c r="K14" i="1"/>
  <c r="J14" i="1"/>
  <c r="N14" i="1" s="1"/>
  <c r="K12" i="1"/>
  <c r="J12" i="1"/>
  <c r="N12" i="1" s="1"/>
  <c r="K11" i="1"/>
  <c r="J11" i="1"/>
  <c r="N11" i="1" s="1"/>
  <c r="N27" i="1" l="1"/>
  <c r="J102" i="1"/>
  <c r="M79" i="1"/>
  <c r="M158" i="1"/>
  <c r="N26" i="1"/>
  <c r="N57" i="1"/>
  <c r="N64" i="1"/>
  <c r="M78" i="1"/>
  <c r="M88" i="1"/>
  <c r="N112" i="1"/>
  <c r="N118" i="1"/>
  <c r="M120" i="1"/>
  <c r="N130" i="1"/>
  <c r="N139" i="1"/>
  <c r="N171" i="1"/>
  <c r="N183" i="1"/>
  <c r="F103" i="1"/>
  <c r="F192" i="1" s="1"/>
  <c r="M43" i="1"/>
  <c r="N58" i="1"/>
  <c r="M70" i="1"/>
  <c r="M89" i="1"/>
  <c r="M95" i="1"/>
  <c r="L191" i="1"/>
  <c r="N113" i="1"/>
  <c r="M124" i="1"/>
  <c r="M128" i="1"/>
  <c r="M129" i="1"/>
  <c r="N155" i="1"/>
  <c r="M167" i="1"/>
  <c r="N172" i="1"/>
  <c r="N182" i="1"/>
  <c r="M11" i="1"/>
  <c r="M21" i="1"/>
  <c r="N22" i="1"/>
  <c r="M25" i="1"/>
  <c r="M38" i="1"/>
  <c r="M47" i="1"/>
  <c r="M48" i="1"/>
  <c r="N70" i="1"/>
  <c r="M71" i="1"/>
  <c r="M85" i="1"/>
  <c r="H103" i="1"/>
  <c r="M119" i="1"/>
  <c r="M123" i="1"/>
  <c r="M125" i="1"/>
  <c r="M131" i="1"/>
  <c r="M141" i="1"/>
  <c r="M142" i="1"/>
  <c r="M143" i="1"/>
  <c r="M170" i="1"/>
  <c r="M176" i="1"/>
  <c r="M31" i="1"/>
  <c r="M69" i="1"/>
  <c r="M74" i="1"/>
  <c r="M98" i="1"/>
  <c r="M99" i="1"/>
  <c r="M115" i="1"/>
  <c r="M127" i="1"/>
  <c r="M139" i="1"/>
  <c r="M155" i="1"/>
  <c r="M65" i="1"/>
  <c r="M112" i="1"/>
  <c r="M132" i="1"/>
  <c r="N159" i="1"/>
  <c r="N164" i="1"/>
  <c r="H192" i="1"/>
  <c r="M12" i="1"/>
  <c r="J34" i="1"/>
  <c r="N34" i="1" s="1"/>
  <c r="M23" i="1"/>
  <c r="L102" i="1"/>
  <c r="L103" i="1" s="1"/>
  <c r="L192" i="1" s="1"/>
  <c r="G103" i="1"/>
  <c r="G192" i="1" s="1"/>
  <c r="J103" i="1"/>
  <c r="K34" i="1"/>
  <c r="M30" i="1"/>
  <c r="N30" i="1"/>
  <c r="K102" i="1"/>
  <c r="M46" i="1"/>
  <c r="N46" i="1"/>
  <c r="N61" i="1"/>
  <c r="M61" i="1"/>
  <c r="M68" i="1"/>
  <c r="N68" i="1"/>
  <c r="M90" i="1"/>
  <c r="M100" i="1"/>
  <c r="N100" i="1"/>
  <c r="M16" i="1"/>
  <c r="N16" i="1"/>
  <c r="M83" i="1"/>
  <c r="N83" i="1"/>
  <c r="M17" i="1"/>
  <c r="N17" i="1"/>
  <c r="M55" i="1"/>
  <c r="N55" i="1"/>
  <c r="M62" i="1"/>
  <c r="N62" i="1"/>
  <c r="E192" i="1"/>
  <c r="I192" i="1"/>
  <c r="M18" i="1"/>
  <c r="N18" i="1"/>
  <c r="M29" i="1"/>
  <c r="N29" i="1"/>
  <c r="M39" i="1"/>
  <c r="N39" i="1"/>
  <c r="M77" i="1"/>
  <c r="N77" i="1"/>
  <c r="N43" i="1"/>
  <c r="N110" i="1"/>
  <c r="N115" i="1"/>
  <c r="N117" i="1"/>
  <c r="N119" i="1"/>
  <c r="N128" i="1"/>
  <c r="N132" i="1"/>
  <c r="N138" i="1"/>
  <c r="N153" i="1"/>
  <c r="N185" i="1"/>
  <c r="N188" i="1"/>
  <c r="M20" i="1"/>
  <c r="M24" i="1"/>
  <c r="M28" i="1"/>
  <c r="M53" i="1"/>
  <c r="M60" i="1"/>
  <c r="M67" i="1"/>
  <c r="M73" i="1"/>
  <c r="M82" i="1"/>
  <c r="M97" i="1"/>
  <c r="N108" i="1"/>
  <c r="M109" i="1"/>
  <c r="M136" i="1"/>
  <c r="M137" i="1"/>
  <c r="M151" i="1"/>
  <c r="M154" i="1"/>
  <c r="M160" i="1"/>
  <c r="M165" i="1"/>
  <c r="M173" i="1"/>
  <c r="M190" i="1"/>
  <c r="J191" i="1"/>
  <c r="J192" i="1" s="1"/>
  <c r="J194" i="1" s="1"/>
  <c r="K108" i="1"/>
  <c r="K191" i="1" s="1"/>
  <c r="N102" i="1" l="1"/>
  <c r="M102" i="1"/>
  <c r="M191" i="1"/>
  <c r="K103" i="1"/>
  <c r="K192" i="1" s="1"/>
  <c r="M34" i="1"/>
  <c r="M103" i="1" s="1"/>
  <c r="N191" i="1"/>
  <c r="N103" i="1"/>
  <c r="N192" i="1"/>
  <c r="M192" i="1" l="1"/>
</calcChain>
</file>

<file path=xl/comments1.xml><?xml version="1.0" encoding="utf-8"?>
<comments xmlns="http://schemas.openxmlformats.org/spreadsheetml/2006/main">
  <authors>
    <author>Laura Cristina Leon Ardila</author>
  </authors>
  <commentList>
    <comment ref="A52" authorId="0" shapeId="0">
      <text>
        <r>
          <rPr>
            <sz val="9"/>
            <color indexed="81"/>
            <rFont val="Tahoma"/>
            <family val="2"/>
          </rPr>
          <t xml:space="preserve">MIRAR LO QUE NOS DA TESORERIA
</t>
        </r>
      </text>
    </comment>
    <comment ref="A53" authorId="0" shapeId="0">
      <text>
        <r>
          <rPr>
            <sz val="9"/>
            <color indexed="81"/>
            <rFont val="Tahoma"/>
            <family val="2"/>
          </rPr>
          <t xml:space="preserve">22105443
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 xml:space="preserve">22105433
</t>
        </r>
      </text>
    </comment>
    <comment ref="A55" authorId="0" shapeId="0">
      <text>
        <r>
          <rPr>
            <b/>
            <sz val="9"/>
            <color indexed="81"/>
            <rFont val="Tahoma"/>
            <family val="2"/>
          </rPr>
          <t xml:space="preserve">22105446
</t>
        </r>
      </text>
    </comment>
    <comment ref="A56" authorId="0" shapeId="0">
      <text>
        <r>
          <rPr>
            <b/>
            <sz val="9"/>
            <color indexed="81"/>
            <rFont val="Tahoma"/>
            <family val="2"/>
          </rPr>
          <t xml:space="preserve">22105445
</t>
        </r>
      </text>
    </comment>
    <comment ref="A58" authorId="0" shapeId="0">
      <text>
        <r>
          <rPr>
            <b/>
            <sz val="9"/>
            <color indexed="81"/>
            <rFont val="Tahoma"/>
            <family val="2"/>
          </rPr>
          <t>22105449</t>
        </r>
      </text>
    </comment>
    <comment ref="A60" authorId="0" shapeId="0">
      <text>
        <r>
          <rPr>
            <sz val="9"/>
            <color indexed="81"/>
            <rFont val="Tahoma"/>
            <family val="2"/>
          </rPr>
          <t xml:space="preserve">22105436
</t>
        </r>
      </text>
    </comment>
    <comment ref="A61" authorId="0" shapeId="0">
      <text>
        <r>
          <rPr>
            <sz val="9"/>
            <color indexed="81"/>
            <rFont val="Tahoma"/>
            <family val="2"/>
          </rPr>
          <t>MIRAR LO QUE NOS DA TESORERIA</t>
        </r>
      </text>
    </comment>
    <comment ref="A62" authorId="0" shapeId="0">
      <text>
        <r>
          <rPr>
            <b/>
            <sz val="9"/>
            <color indexed="81"/>
            <rFont val="Tahoma"/>
            <family val="2"/>
          </rPr>
          <t>22105443</t>
        </r>
      </text>
    </comment>
    <comment ref="A63" authorId="0" shapeId="0">
      <text>
        <r>
          <rPr>
            <b/>
            <sz val="9"/>
            <color indexed="81"/>
            <rFont val="Tahoma"/>
            <family val="2"/>
          </rPr>
          <t>lo que genera en el ingreso</t>
        </r>
      </text>
    </comment>
    <comment ref="A65" authorId="0" shapeId="0">
      <text>
        <r>
          <rPr>
            <b/>
            <sz val="9"/>
            <color indexed="81"/>
            <rFont val="Tahoma"/>
            <family val="2"/>
          </rPr>
          <t xml:space="preserve">22105433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>
      <text>
        <r>
          <rPr>
            <sz val="9"/>
            <color indexed="81"/>
            <rFont val="Tahoma"/>
            <family val="2"/>
          </rPr>
          <t>fondos comunes</t>
        </r>
      </text>
    </comment>
    <comment ref="A110" authorId="0" shapeId="0">
      <text>
        <r>
          <rPr>
            <sz val="9"/>
            <color indexed="81"/>
            <rFont val="Tahoma"/>
            <family val="2"/>
          </rPr>
          <t>lo que nos da Tesorería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Yolanda Baron Pedraza</author>
    <author>Usuario</author>
  </authors>
  <commentList>
    <comment ref="G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ABRIL 12 DE 2017
$40,000,000 
Decreto 102 julio 28 de 2017 $702,435,200
decreto 0100 de julio 26 de 2017
$3,300,000
DECRETO 0122 DE 10 DE AGOSTO D E2017 $89,000,000
decreto 0174 de octubre 26/2017 $20,000,000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0174 de oct 26/2017 $189,773,635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0174 de oct 26/2017 $5,934,805,00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2017 $300,000,000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0174 oct 26/2017 $50,000,000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060 de mayo 10/2017
$60,000,000
DECRETO 0122 DE 10 DE AGOSTO D E2017 $200,000,000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 E2017$ 200,000,000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 E2017 $100,000,000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0174 de oct 26/2017 $21,789,197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0174 de octubre 26/2017 $30,000,000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0174 de oct 26/2017 $200,000,000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marzo 10 de 2017 $292,495,669,00
decreto 0101 de julio 26 de 2017 $250,000,000
DECRETO 0122 DE 10 DE AGOSTO DE 2017 $380,000,000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060 de mayo 7 de 2017 $181,642,685
decreto 0101 de julio 26 de 2017 $300,000,000
DECRETO 0122 D E10 DE AGOSTO DE 2017 $380,000,000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0174 de oct 26/2017 $143,780,695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decretp 0060 de mayo 10/2017 $430,000,000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0174 oct 26/2017 $30,517,546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10/2017 $480,000,000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7 de 2017 $680,000,000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2017 $100,000,000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2017 $100,000,000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27/2017 $5,881,685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27/2017 $110,957,706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2017 $64,000,000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0026 de marzo 6 de 2017
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octubre 18/2017 $180,000,000
decreto 0174 de oct 26/2017 $20,000,000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0101 DE JULIO 27 DE 2017 $50,000,000</t>
        </r>
      </text>
    </comment>
    <comment ref="G6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0174 de oct 26/2017 $75,000,000</t>
        </r>
      </text>
    </comment>
    <comment ref="F6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2017 $205,000,000</t>
        </r>
      </text>
    </comment>
    <comment ref="F6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2017 $ 167,000,000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 SEPT 27/2017 $50,700,843
decreto 0169  oct 18 de 2017 $200,000,000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27/2017 $64,939,708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0003 DE ENERO 27/17 $625,396,614,15
decreto 0026 marzo 6/2017 $60,000,000
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0174 de oct 26/2017 $150,000,000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0174 de oct 26/2017 $150,000,000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2017 $ 1,555,000,000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0003 DE ENERO 27/2017 $625,396,614,15
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2017 $600,000,000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27/2017 $50,000,000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27/2017 $54,468,425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0074 JUNIO 2/2017 $1,500,000,000</t>
        </r>
      </text>
    </comment>
    <comment ref="F10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0102 DE JULIO 28 DE 2017
$702,435,200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2017 $50,000,000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 MAYO 10 DE 2017 $300,000,000</t>
        </r>
      </text>
    </comment>
    <comment ref="F11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ABRIL 12 DE 2017
$40,000,000</t>
        </r>
      </text>
    </comment>
    <comment ref="F1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0074 JUNIO 2 DE 2017 $1,500,000,000
decreto 100 de julio 26 de 2017 $3,300,000
DECRETO 0101 DE JULIO 27 DE 2017 $500,000,000
DECRETO 0122 DE 10 DE AGSOTO D E2017 $ 127,000,000
DECRETO 0152 DE SEPT 27/2017 $336,948,367
DECRETO 0169 DE OCT 18/2017 $380,000,000</t>
        </r>
      </text>
    </comment>
    <comment ref="G11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0174 de octubre 26/2017 $21,795,878</t>
        </r>
      </text>
    </comment>
    <comment ref="F11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10/2017 $100,000,000
decreto 0174 de oct 26/2017 $25,000,000</t>
        </r>
      </text>
    </comment>
    <comment ref="F12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2017$805,138,354,00</t>
        </r>
      </text>
    </comment>
    <comment ref="G14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2017 $5,069,120,00
Decreto 0169 oct 18 de 2017 $40,000,000</t>
        </r>
      </text>
    </comment>
    <comment ref="F15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10/2017 $60,000,000</t>
        </r>
      </text>
    </comment>
    <comment ref="G15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2017 $35,000,000
DECRETO 0152 DE SETP 27/2017 $20,000,000</t>
        </r>
      </text>
    </comment>
    <comment ref="F15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 de 2017 $500,000,000</t>
        </r>
      </text>
    </comment>
    <comment ref="G15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2017 $80,000,000
DECRETO 0152 DE SEPT 27/2017 $80,000,000</t>
        </r>
      </text>
    </comment>
    <comment ref="F16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18/2017 $80,000,000</t>
        </r>
      </text>
    </comment>
    <comment ref="G16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0060 de mayo 10 de 2017 $10,000,000
decreto 0097 de julio 19 de 2017 $60,000,000
DECRETO 0152 DE SETP 27/2017 $10,000,000
</t>
        </r>
      </text>
    </comment>
    <comment ref="F16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0141 DE AGOSTO 31/2017 $200,000,000
</t>
        </r>
      </text>
    </comment>
    <comment ref="G16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2017 $120,000,000
decreto 0169 de oct 18/2017 $100,000,000</t>
        </r>
      </text>
    </comment>
    <comment ref="F17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ABRIL 12 DE 2017 $107,500,000
decreto 0060 de mayo 10/2017 $50,069,120,00
DECRETO 0152 DE SEPT 27/2017 $110,000,000
decreto 0174 de oct 26/2017 $35,000,000</t>
        </r>
      </text>
    </comment>
    <comment ref="G18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FEB 22/2017 $169.101.816.00</t>
        </r>
      </text>
    </comment>
    <comment ref="F18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FEB 22/2017 $1.334.437.413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FEB 22/2017 $43.850.000</t>
        </r>
      </text>
    </comment>
    <comment ref="F2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DE FEB 7/17 $4,711,761,676,53
</t>
        </r>
      </text>
    </comment>
    <comment ref="G2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27/2017 $353,713,906,73</t>
        </r>
      </text>
    </comment>
    <comment ref="G21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0087 DE JUNIO 29/2017 $387,781,198</t>
        </r>
      </text>
    </comment>
    <comment ref="G22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29/2017 $789,389,899,69
decreto 0169 de oct 18/2017 $20,000,000</t>
        </r>
      </text>
    </comment>
    <comment ref="F22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18/2017 $312,023,184</t>
        </r>
      </text>
    </comment>
    <comment ref="G24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29/2017 $1,108,154,235</t>
        </r>
      </text>
    </comment>
    <comment ref="D267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DE 15 DE AGOSTO DE 2017 $2.575.330.453.14</t>
        </r>
      </text>
    </comment>
    <comment ref="F26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SEPT 27/2017 $251,462,376</t>
        </r>
      </text>
    </comment>
    <comment ref="G27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FEB 22/2017 $1.334.437.413,00</t>
        </r>
      </text>
    </comment>
    <comment ref="F27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DE FEB 22/2017 $1.334.437.413</t>
        </r>
      </text>
    </comment>
    <comment ref="G27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0087 DE  JUNIO 29 DE 2017 $190,000,000</t>
        </r>
      </text>
    </comment>
    <comment ref="F27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 DE 2017 $1,237,171,097,69
DECRETO 0169 DE OCT 18/2017 $504,570,170,00</t>
        </r>
      </text>
    </comment>
    <comment ref="D28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DEL 24 DE AGOSTO DE 2017 $251,462,36
</t>
        </r>
      </text>
    </comment>
    <comment ref="G28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27/2017 $251,462,376</t>
        </r>
      </text>
    </comment>
    <comment ref="G2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0019FEB 22/2017 $100.000.000
DECRETO 0087 DE JUNIO 29/2017 $60,000,000</t>
        </r>
      </text>
    </comment>
    <comment ref="D285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DE 15 DE AGOSTO DE2017 $14.871.581.43</t>
        </r>
      </text>
    </comment>
    <comment ref="F28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MARZO 28/2017 $1,080,000,000</t>
        </r>
      </text>
    </comment>
    <comment ref="D287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DE 15 DE AGOSTO DE 2017 $ 337.470.992</t>
        </r>
      </text>
    </comment>
    <comment ref="G29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29/2017 $11,968,619
</t>
        </r>
      </text>
    </comment>
    <comment ref="F29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019 DE FEB 22/2017 $210.111.742</t>
        </r>
      </text>
    </comment>
    <comment ref="F30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0140 DE 30 DE AGOSTO DE 2017 $ 429,464,415</t>
        </r>
      </text>
    </comment>
    <comment ref="F3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019 DE FEB 22/17 $100.000.000</t>
        </r>
      </text>
    </comment>
    <comment ref="G3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18/2017 $100,000,000</t>
        </r>
      </text>
    </comment>
    <comment ref="F31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29/2017 $1,480,498,812
</t>
        </r>
      </text>
    </comment>
    <comment ref="G31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0012 FEB 8/2017 $4,800.000.000</t>
        </r>
      </text>
    </comment>
    <comment ref="B31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CREADO EL RUBRO MEDIANTE DECRETO 0012/ FEB/08/2017
</t>
        </r>
      </text>
    </comment>
    <comment ref="F31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DECRETO0012 FEB 8/2017 $4.800.000.000</t>
        </r>
      </text>
    </comment>
    <comment ref="G31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 DE 2017 $372,344,577
</t>
        </r>
      </text>
    </comment>
    <comment ref="G3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18/2017 $589,155,818</t>
        </r>
      </text>
    </comment>
    <comment ref="D316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DE 15 DE AGOSTO DE 2017$61,617.715,84</t>
        </r>
      </text>
    </comment>
    <comment ref="G31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29/2017 $760,920,834</t>
        </r>
      </text>
    </comment>
    <comment ref="D318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DE 15 DE AGOSTO DE 2017 $17.950.655</t>
        </r>
      </text>
    </comment>
    <comment ref="F31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0087 DE JUNIO 29/2017 $760,920,834
</t>
        </r>
      </text>
    </comment>
    <comment ref="D320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DE 15 DE AGOSTO 2017 $289.477.354.31</t>
        </r>
      </text>
    </comment>
    <comment ref="F32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019 DE FEB 22/2017 $2.840.074</t>
        </r>
      </text>
    </comment>
    <comment ref="F32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18/2017 $501,256,443</t>
        </r>
      </text>
    </comment>
    <comment ref="G32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 DE 2017 $1,200,000,000
DECRETO 140 DE 30 DE AGOSTO DE 2017 $ 429,464,415
decreto 0169 de oct 18/2017 $429,000,000
</t>
        </r>
      </text>
    </comment>
    <comment ref="G33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decret6o 0169 de oct 18/2017 $35,000,000</t>
        </r>
      </text>
    </comment>
    <comment ref="D34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 AGOSTO 24 DE 2017  $343,427,796
</t>
        </r>
      </text>
    </comment>
    <comment ref="G34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18/2017 $50,000,000</t>
        </r>
      </text>
    </comment>
    <comment ref="G34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18/2017 $376,000,000</t>
        </r>
      </text>
    </comment>
    <comment ref="G34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DE FEB /22/2016 $1.334.437.413.00</t>
        </r>
      </text>
    </comment>
    <comment ref="D352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 E15 DE AGOSTO DE 2017 $1.580.535.585.48</t>
        </r>
      </text>
    </comment>
    <comment ref="F35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2/2017 $450,000,000</t>
        </r>
      </text>
    </comment>
    <comment ref="G35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ABRIL 12 DE 2017 $65,000,000
decreto 0169 de oct 18/2017 $50,731,012</t>
        </r>
      </text>
    </comment>
    <comment ref="F35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0087 DE JUNIO 29 DE 2017 $190,000,000</t>
        </r>
      </text>
    </comment>
    <comment ref="D358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017 DE 15 DE AGOSTO DE 2017 $ 71.600.753.76</t>
        </r>
      </text>
    </comment>
    <comment ref="D361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0127 D E15 DE AGOSTO DE 2017 $ 80.000.000
</t>
        </r>
      </text>
    </comment>
    <comment ref="G37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2017 $250,000,000</t>
        </r>
      </text>
    </comment>
    <comment ref="F3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ABRIL 12 DE 2017 $1,264,559,372,87
</t>
        </r>
      </text>
    </comment>
    <comment ref="G38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0013 de feb /2017 $815,426,013
decreto 0169 18/10/2017 $1,348,129,778,41</t>
        </r>
      </text>
    </comment>
    <comment ref="D39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24 AGOSTO DE 2017 $259,826,547,30</t>
        </r>
      </text>
    </comment>
    <comment ref="F40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 DE FEB 2/2017 
4487,824,000
DECRETO 0087 DE JUNIO 29 DE 2017 $1,200,000,000</t>
        </r>
      </text>
    </comment>
    <comment ref="D40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0036 DE MARZO 30 DE 2017 $2,104,383,851,70
</t>
        </r>
      </text>
    </comment>
    <comment ref="G41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2/17
$600,000,000
DECRETO 0149 DE SEPT 20/2017 $400,000,000</t>
        </r>
      </text>
    </comment>
    <comment ref="F41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 de febrero 2 de 2017 $2,500,000,000
decreto 0141 de agosto 31/2017 $326208000
</t>
        </r>
      </text>
    </comment>
    <comment ref="F42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2/2017 $250,000,000</t>
        </r>
      </text>
    </comment>
    <comment ref="G42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0026 DE MARZO 6 DE 2017 $900,000,000
decreto 0089 de julio 5 de 2017 $234,000,000
DECRETO 0122 DE 10 DE AGOSTO DE 2017 $4,424,000,000
DECRETO 140 DE 30D DE AGOSTO DE 2017 $ 242,000,000
decreto 0141 de agosto 31/2017 $160,000,000
DECRETO 0149 DE SEPT 20/2017 $600,000,022,55</t>
        </r>
      </text>
    </comment>
    <comment ref="F42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0149 DE SEPT 20/2017 $600,000,022,55
</t>
        </r>
      </text>
    </comment>
    <comment ref="G43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
$3,500,000,000
DECRETO 0047 DE  ABRIL 12 DE 2017
$1264,559,372,87
DECRETO 0067 DE MAYO 24 DE 2017 $1,179,998,312,00
decreto 0060 de mayo 10/17 $1,596,035,375,00</t>
        </r>
      </text>
    </comment>
    <comment ref="F43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de feb 7/2017 $3.802.968.351.59</t>
        </r>
      </text>
    </comment>
    <comment ref="G44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 DE MARZO 28 DE 2017$977,921,597,00</t>
        </r>
      </text>
    </comment>
    <comment ref="F44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2/2017 $250,000,000
decreto 0060 de mayo 10/2017 $1,596,035,375,00
decreto 089 de julio 5 de 2017 $234,000,000
DECRETO 0122 D E10 DE AGSOTO DE 2017 $ 3,500,000,000
DECRETO 0149 DE SEPT 20/2017 $400,000,000</t>
        </r>
      </text>
    </comment>
    <comment ref="F44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0141 DE AGOSTO 31 DE 2017 $673,792,000  FUE MODIFICADO EN OCTUBRE 4/2017 POR OTRO DECRETO</t>
        </r>
      </text>
    </comment>
    <comment ref="G45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2/2017 $337,824,000
</t>
        </r>
      </text>
    </comment>
    <comment ref="F46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de feb 7/17 $5,548,556,323,21
</t>
        </r>
      </text>
    </comment>
    <comment ref="F46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MNARZO 28 /17 $279,367,000,00</t>
        </r>
      </text>
    </comment>
    <comment ref="G46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DE  MARZO 28/2017 $279,367,000</t>
        </r>
      </text>
    </comment>
    <comment ref="F46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0067 DE MAYO 24 DE 2017 $279,998,312,00
DECRETO 0087 DE JUNIO 29 DE 2017 $1,080,000,000</t>
        </r>
      </text>
    </comment>
    <comment ref="F47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0067 DE MAYO 24/2017 $900,000,000</t>
        </r>
      </text>
    </comment>
    <comment ref="G47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18/2017 $843,458,000</t>
        </r>
      </text>
    </comment>
    <comment ref="F48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0109 DE 04 D EAGOSTO DE 2017 $1,500,000,000
</t>
        </r>
      </text>
    </comment>
    <comment ref="G48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0101 de julio 27 de 2017 $25,091,729,07</t>
        </r>
      </text>
    </comment>
    <comment ref="F48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0101 DE JULIO 27 DE 2017 $25,091,729,07</t>
        </r>
      </text>
    </comment>
    <comment ref="F4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0109 DE 04 DE AGOSTO D E2017 $500,000,000</t>
        </r>
      </text>
    </comment>
    <comment ref="G48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109 DE AGOSTO 4 DE 2017 $2,000,000,000</t>
        </r>
      </text>
    </comment>
    <comment ref="D48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0068 d de marzo 24 de 2017 $425,083,333,00</t>
        </r>
      </text>
    </comment>
    <comment ref="D49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0066 MAYO 24 DE 2017 $1,905,538,163,89</t>
        </r>
      </text>
    </comment>
    <comment ref="D49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0066 DE MAYO 24 DE 2017 $455,956,887,85
</t>
        </r>
      </text>
    </comment>
    <comment ref="D49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AGOSTO 24 DE 2017 $83,018,092,57
</t>
        </r>
      </text>
    </comment>
    <comment ref="D50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0066 DE MAYO 24 DE 2017 $1,337,630,220,94
</t>
        </r>
      </text>
    </comment>
    <comment ref="D50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0066 DE MAYO 24 DE 2017 $1,224,000,000</t>
        </r>
      </text>
    </comment>
    <comment ref="D5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0066 DE MAYO 24 DE 2017 $3,152,925,698,21
DECRETO 0132 DE AGOSTO 24/2017 $11,898,923,55</t>
        </r>
      </text>
    </comment>
    <comment ref="G51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la diferencia son los $160,000,000 - 36000000
</t>
        </r>
      </text>
    </comment>
    <comment ref="G52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sept 27/2017 $33,055,000</t>
        </r>
      </text>
    </comment>
    <comment ref="G52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2/2017$139,170,752
</t>
        </r>
      </text>
    </comment>
    <comment ref="F52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FEB 2/2017 $139,170,752
DECRETO 0152 DE SEPT 27/2017 $41,109,611</t>
        </r>
      </text>
    </comment>
    <comment ref="F53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
$23,100,000</t>
        </r>
      </text>
    </comment>
    <comment ref="G53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27/2017 $9,539,000</t>
        </r>
      </text>
    </comment>
    <comment ref="D53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0127 15 agosto 2017
$2,070,000</t>
        </r>
      </text>
    </comment>
    <comment ref="F54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2/2017 $276,750,000
</t>
        </r>
      </text>
    </comment>
    <comment ref="G54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27/2017 $8,054,611
</t>
        </r>
      </text>
    </comment>
    <comment ref="G54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SETP 27/2017 $10,880,000</t>
        </r>
      </text>
    </comment>
    <comment ref="G54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2/2017 $50,000,000
DECRETO 0152 DE SEPT 27/2017 $181,750,000</t>
        </r>
      </text>
    </comment>
    <comment ref="F55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27/2017 $9,539,000</t>
        </r>
      </text>
    </comment>
    <comment ref="G55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27/2017 $35,000,000</t>
        </r>
      </text>
    </comment>
    <comment ref="G56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MARZO 28/2017 $868,396,518,00</t>
        </r>
      </text>
    </comment>
    <comment ref="G56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MARZO 28/2017 $501,047,638,00</t>
        </r>
      </text>
    </comment>
    <comment ref="G56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DE MARZO 28/2017 $211,603,482,00 Y $251,952,362,00</t>
        </r>
      </text>
    </comment>
    <comment ref="F57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2/2017 $65,000,000</t>
        </r>
      </text>
    </comment>
    <comment ref="F57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0173 DE OCT 25/2017 $31,965,794</t>
        </r>
      </text>
    </comment>
    <comment ref="F58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2/2017$65,000,000
DECRETO 0122 DE 10 D E AGOSTO D E2017 $822,522,000</t>
        </r>
      </text>
    </comment>
    <comment ref="G58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0173 OCT 25 DE 2017
$54,406,103</t>
        </r>
      </text>
    </comment>
    <comment ref="F58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FEB 2/2017 $70,000,000
</t>
        </r>
      </text>
    </comment>
    <comment ref="F59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2/2017 $23,250,000
DECRETO 0005 FEB 2/2017 $26,900,000
decreto 0026 de marzo 6/2017 $900,000,000
DECRETO 0122 DE 10 DE AGOSTO D E2017 $ 101,478,000
DECRETO 0152 DE SEPT 27/17 $216,750,000</t>
        </r>
      </text>
    </comment>
    <comment ref="F59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27/2017 $99,400,000
DECRETO 0173 DE OCT 25/2017 $30,528,000</t>
        </r>
      </text>
    </comment>
    <comment ref="D60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132 del 15 de agosto de 2017 $192.327.762,47
</t>
        </r>
      </text>
    </comment>
    <comment ref="F60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0013 FEB 8/2017
$815.426.013.00
DECRETO 0169 DE OCT 18/2017 $23,686,209,66
</t>
        </r>
      </text>
    </comment>
    <comment ref="G60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086 de junio 28 de 2017 $165,892,973,01</t>
        </r>
      </text>
    </comment>
    <comment ref="F60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086 de junio 28 de 2017 $165,892,973,01
</t>
        </r>
      </text>
    </comment>
    <comment ref="D6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DE 15 DE AGOSTO DE 2017 $5.606.048
</t>
        </r>
      </text>
    </comment>
    <comment ref="G61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SEPT 27/2017 $88,520,000
DECRETO 0173 DE OCT 25/2017 $8,087,691</t>
        </r>
      </text>
    </comment>
    <comment ref="G63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2017 $156,666,666,68
</t>
        </r>
      </text>
    </comment>
    <comment ref="G64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2017 $8,233,333,34</t>
        </r>
      </text>
    </comment>
    <comment ref="F66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2017 $80,000,000</t>
        </r>
      </text>
    </comment>
    <comment ref="F66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122 de agosto 10 de 2017 $120,000,000</t>
        </r>
      </text>
    </comment>
    <comment ref="F67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mayho 31 de 2017 $67,024,300
</t>
        </r>
      </text>
    </comment>
    <comment ref="G67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 DE AGOSTO DE 2017 $ 200,000,000</t>
        </r>
      </text>
    </comment>
    <comment ref="F67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FEB 2/2017 $50,000,000</t>
        </r>
      </text>
    </comment>
    <comment ref="G67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31 de 2017 $67,024,300</t>
        </r>
      </text>
    </comment>
    <comment ref="F67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DE MARZO 28 DE 2017 $140,000,000</t>
        </r>
      </text>
    </comment>
    <comment ref="G67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15/17 $140.000.000.00</t>
        </r>
      </text>
    </comment>
    <comment ref="F6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DE MARZO 28/17 $500,000,000</t>
        </r>
      </text>
    </comment>
    <comment ref="G68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FB/15/2017
$500.000.000
</t>
        </r>
      </text>
    </comment>
    <comment ref="F68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DE FEB 15/2017 $640,000,000
DECRETO 0035 MARZO 28/17 $337,921,597,00</t>
        </r>
      </text>
    </comment>
    <comment ref="F69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2/2017 $200,000,000</t>
        </r>
      </text>
    </comment>
    <comment ref="G69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2017 $50,000,000</t>
        </r>
      </text>
    </comment>
    <comment ref="F69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2/2017 $500,000,000</t>
        </r>
      </text>
    </comment>
    <comment ref="G69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097 de julio 19 de 2017 $67,166,666,68</t>
        </r>
      </text>
    </comment>
    <comment ref="F70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2017 $140,000,000</t>
        </r>
      </text>
    </comment>
    <comment ref="D70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15 DE AGOSTO DE 2017$ 1,438,730,247,39
</t>
        </r>
      </text>
    </comment>
    <comment ref="D71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132 DE AGOSTO 15 DE 2017 $9,031,406,213,37</t>
        </r>
      </text>
    </comment>
    <comment ref="D71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8 DE 2017 $233,407,178,00
</t>
        </r>
      </text>
    </comment>
    <comment ref="F72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FEB 2/2017 $50,000,000
</t>
        </r>
      </text>
    </comment>
    <comment ref="G72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 DE AGOSTO DE 2017 $140,000,000</t>
        </r>
      </text>
    </comment>
    <comment ref="F73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18/2017 $134,358,511
DECRETO 0172 OCT 24/2017 $25,441,489</t>
        </r>
      </text>
    </comment>
    <comment ref="F74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00019 DE FEB 22/2017 $367.500.000</t>
        </r>
      </text>
    </comment>
    <comment ref="G74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18/2017 $101,599,000</t>
        </r>
      </text>
    </comment>
    <comment ref="G74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2017 $148,000,000</t>
        </r>
      </text>
    </comment>
    <comment ref="D74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132 DE AGOSTO 15 DE 2017 $170,469,884,13</t>
        </r>
      </text>
    </comment>
    <comment ref="G74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DE FEB 22/2017 $103.000.000
decreto 0097 de julio 19 de 2017 $250,000,000
DECRETO 0109 DE AGOSTO 4 DE 2017 $63,000,000
decretro 0169 de oct 14/2017 $23,650,511</t>
        </r>
      </text>
    </comment>
    <comment ref="G75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DE FEB 22/2017 $1.300.000.000.00</t>
        </r>
      </text>
    </comment>
    <comment ref="G75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0005 DE FEB 2/2017
$800,000,000
</t>
        </r>
      </text>
    </comment>
    <comment ref="F76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DE FEB 22/2017 $1.403.500.000
decreto 0109 de 04 de agosto d e2017 $63,000,000
DECRETO 0149 DE SEPT 20/2017 $600,000,022,55</t>
        </r>
      </text>
    </comment>
    <comment ref="G76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18/2017 $8,922,000
DECRETO 0172 OCT 24 DE 2017 $25,441,489</t>
        </r>
      </text>
    </comment>
    <comment ref="D76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0127 DE AGOSTO 15/2017 $1,273,792,022,55</t>
        </r>
      </text>
    </comment>
    <comment ref="G76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0141 de agosto 31/2017 $673,792,000
DECRETO 0149 DE SEPT 20/2017 $600,000,022,55</t>
        </r>
      </text>
    </comment>
    <comment ref="G76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DECRETO0019 DE FEB 22/2017 $193.000.000</t>
        </r>
      </text>
    </comment>
    <comment ref="G77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0019 DE FEB 22/2017 $175.000.000
decreto 0169 de oct 18/2017 $187,000</t>
        </r>
      </text>
    </comment>
    <comment ref="F78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18/2017 $1,324,443,568,75
</t>
        </r>
      </text>
    </comment>
    <comment ref="F78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0169 DE OCT 18/2017 $843,458,000</t>
        </r>
      </text>
    </comment>
    <comment ref="G78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087 de junio 29 de 2017 $1,580,000,000
decreto 0097 de  juulio 19/2017 $420,000,000
DECRETO 140 DE 30 DE AGOSTO DE 2017 $ 600,000,000
Decreto 0141 agosto 31/2017 $950,000,000
decreto 0174 de oct 26/2017 $35,000,000</t>
        </r>
      </text>
    </comment>
    <comment ref="F79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2017 $2,090,713,082,20
DECRETO 0140 DE 30 DE AGOSTO D E2017 $ 842,000,000
DECRETO 0141 DE AGOSTO 31/2017 $583,792,000
DECRETO 0152 DE SEPT 27/2017 $353,713,906,73
DECRETO 0169 DE OCT 18/2017 $332,037,033</t>
        </r>
      </text>
    </comment>
    <comment ref="G79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feb 7/17
$16,548,462,804,43
</t>
        </r>
      </text>
    </comment>
    <comment ref="F79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FEB 7/17 $2,485,176,453,10</t>
        </r>
      </text>
    </comment>
    <comment ref="D80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DE AGOSTO 15 DE 2017 $24,383,200</t>
        </r>
      </text>
    </comment>
    <comment ref="G8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2017 $12,846,415,50
</t>
        </r>
      </text>
    </comment>
    <comment ref="G82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2017 $300,000,000
DECRETO 0122 DE 10 DE AGOSTO D E2017 $360,000,000</t>
        </r>
      </text>
    </comment>
    <comment ref="D82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132 DE AGOSTO 15 DE 2017 $57,858,730,82
</t>
        </r>
      </text>
    </comment>
    <comment ref="F83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27/2017 $20,000,000
</t>
        </r>
      </text>
    </comment>
    <comment ref="G83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0152 DE SEPT 27/2017 $20000000</t>
        </r>
      </text>
    </comment>
    <comment ref="D85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2017 $40,000,000</t>
        </r>
      </text>
    </comment>
    <comment ref="D86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2017 $14,435,566,23
</t>
        </r>
      </text>
    </comment>
    <comment ref="D86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2017 $325,000,000</t>
        </r>
      </text>
    </comment>
    <comment ref="F86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0035 de marzo 28/2017 $753,000,000</t>
        </r>
      </text>
    </comment>
    <comment ref="D86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2017 $108,650,122,27
</t>
        </r>
      </text>
    </comment>
    <comment ref="G88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19/2017 $49,000,000</t>
        </r>
      </text>
    </comment>
    <comment ref="D88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 MAYO 24 DE 2017 $219,500,000</t>
        </r>
      </text>
    </comment>
    <comment ref="D88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2017 $200,000,000</t>
        </r>
      </text>
    </comment>
    <comment ref="D89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2017 $320,500,000</t>
        </r>
      </text>
    </comment>
    <comment ref="D89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2017 $33,000,000</t>
        </r>
      </text>
    </comment>
    <comment ref="D89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2017 $128,454,319,90
</t>
        </r>
      </text>
    </comment>
    <comment ref="D90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2017 $120,000,000</t>
        </r>
      </text>
    </comment>
    <comment ref="D90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2017 $128,454,319,90
</t>
        </r>
      </text>
    </comment>
    <comment ref="D90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2017 $133,010,805,00</t>
        </r>
      </text>
    </comment>
    <comment ref="D90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MAYO 24 DE 2017 $195,948,433,77</t>
        </r>
      </text>
    </comment>
    <comment ref="D90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2017 $348,701,726,33</t>
        </r>
      </text>
    </comment>
    <comment ref="D91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2017 $45,002,455
</t>
        </r>
      </text>
    </comment>
    <comment ref="D93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 MAYO 24 DE 2017 $1,965,322,543,93</t>
        </r>
      </text>
    </comment>
    <comment ref="D94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2017 $3,346,466,000
</t>
        </r>
      </text>
    </comment>
    <comment ref="F943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151 DE SEPT 25/2017 $9,101,138</t>
        </r>
      </text>
    </comment>
    <comment ref="G94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151 SEPT 25/2017 $9,101,138
</t>
        </r>
      </text>
    </comment>
    <comment ref="D95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2017 $148,672,891</t>
        </r>
      </text>
    </comment>
    <comment ref="D95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2017 $2,176,984,415,12</t>
        </r>
      </text>
    </comment>
    <comment ref="D956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2017 $1,050,633,873
</t>
        </r>
      </text>
    </comment>
    <comment ref="G96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0097 de julio 19 de 2017 $108,800,000</t>
        </r>
      </text>
    </comment>
    <comment ref="D97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2017 $279,203,131,80
</t>
        </r>
      </text>
    </comment>
    <comment ref="D97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2017 $224,806,997,35
</t>
        </r>
      </text>
    </comment>
    <comment ref="D98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2017 $50,029,422,86
</t>
        </r>
      </text>
    </comment>
    <comment ref="F99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0122 DE 10DE AGOSTO D E2017 $360,000,000</t>
        </r>
      </text>
    </comment>
    <comment ref="G100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0026 marzo 6/2017 $47,250,000
DECRERO 0047 DE ABRIL 12 DE 2017 $5,000,000
decreto 0097 de julio 19 de 2017 $10,000,000</t>
        </r>
      </text>
    </comment>
    <comment ref="F10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0026 de marzo 6 de 2017 $47,250,000</t>
        </r>
      </text>
    </comment>
    <comment ref="G101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 ABRIL 12 DE 2017
$37,500,000</t>
        </r>
      </text>
    </comment>
    <comment ref="D1028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DE AGOSTO 15 DE 2017 $8,688,979</t>
        </r>
      </text>
    </comment>
    <comment ref="D1045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DE AGOSTO 15 DE 2017 $83,128,450</t>
        </r>
      </text>
    </comment>
    <comment ref="D1047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0127 DE AGOSTO 15 DE 2017 $50,889,166</t>
        </r>
      </text>
    </comment>
    <comment ref="D109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0132 DE AGOSTO 15/2017 $13,098,704</t>
        </r>
      </text>
    </comment>
  </commentList>
</comments>
</file>

<file path=xl/sharedStrings.xml><?xml version="1.0" encoding="utf-8"?>
<sst xmlns="http://schemas.openxmlformats.org/spreadsheetml/2006/main" count="1521" uniqueCount="1125">
  <si>
    <t>ALCALDIA DE BUCARAMANGA</t>
  </si>
  <si>
    <t>SECRETARIA DE HACIENDA</t>
  </si>
  <si>
    <t>EJECUCION PRESUPUESTAL DE INGRESOS  A OCTUBRE 31  DE 2017</t>
  </si>
  <si>
    <t>IDENTIF PRESUP</t>
  </si>
  <si>
    <t>CODIGOS FUT</t>
  </si>
  <si>
    <t>CODIGOS CGR</t>
  </si>
  <si>
    <t>CONCEPTO</t>
  </si>
  <si>
    <t>PRESUPUESTO INICIAL 2017</t>
  </si>
  <si>
    <t>ADICIONES</t>
  </si>
  <si>
    <t>REDUCCIONES</t>
  </si>
  <si>
    <t>CREDITOS</t>
  </si>
  <si>
    <t>CONTRACREDITOS</t>
  </si>
  <si>
    <t>PRESUPUESTO FINAL 2017</t>
  </si>
  <si>
    <t>RECAUDOS</t>
  </si>
  <si>
    <t>SALDO POR RECAUDAR</t>
  </si>
  <si>
    <t>% EJEC</t>
  </si>
  <si>
    <t>MES</t>
  </si>
  <si>
    <t>ACUMULADO</t>
  </si>
  <si>
    <t xml:space="preserve">1 </t>
  </si>
  <si>
    <t>INGRESOS</t>
  </si>
  <si>
    <t xml:space="preserve">1.1 </t>
  </si>
  <si>
    <t>CORRIENTES</t>
  </si>
  <si>
    <t xml:space="preserve">1.1.01 </t>
  </si>
  <si>
    <t>TRIBUTARIOS</t>
  </si>
  <si>
    <t xml:space="preserve">1.1.01.01 </t>
  </si>
  <si>
    <t>IMPUESTOS DIRECTOS</t>
  </si>
  <si>
    <t>TI.A.1.3.1.1</t>
  </si>
  <si>
    <t>Predial unificado vigencia actual</t>
  </si>
  <si>
    <t>TI.A.1.3.2.1</t>
  </si>
  <si>
    <t>Predial unificado vigencia anterior</t>
  </si>
  <si>
    <t xml:space="preserve">                                                 </t>
  </si>
  <si>
    <t>IMPUESTOS INDIRECTOS</t>
  </si>
  <si>
    <t>TI.A.1.8</t>
  </si>
  <si>
    <t>Delineación y urbanismo</t>
  </si>
  <si>
    <t>TI.A.1.10</t>
  </si>
  <si>
    <t>Espectáculo publico</t>
  </si>
  <si>
    <t>TI.A.1.5.1</t>
  </si>
  <si>
    <t>Industria y comercio vigencia actual</t>
  </si>
  <si>
    <t>TI.A.1.5.2</t>
  </si>
  <si>
    <t>Industria y comercio vigencia anterior</t>
  </si>
  <si>
    <t>TI.A.1.29</t>
  </si>
  <si>
    <t xml:space="preserve">Alumbrado publico </t>
  </si>
  <si>
    <t>TI.A.2.2.4.1</t>
  </si>
  <si>
    <t>Registro de marquilla</t>
  </si>
  <si>
    <t>TI.A.1.6.1</t>
  </si>
  <si>
    <t>Propaganda avisos y tableros vigencia actual</t>
  </si>
  <si>
    <t>TI.A.1.6.2</t>
  </si>
  <si>
    <t>Propaganda avisos y tableros vigencia anterior</t>
  </si>
  <si>
    <t>TI.A.1.9</t>
  </si>
  <si>
    <t>Impuesto ley del deporte</t>
  </si>
  <si>
    <t>TI.A.2.1.11.1</t>
  </si>
  <si>
    <t>Rifas y sorteos</t>
  </si>
  <si>
    <t xml:space="preserve">TI.A.1.26 </t>
  </si>
  <si>
    <t>Sobretasa a la gasolina</t>
  </si>
  <si>
    <t xml:space="preserve">TI.A.1.23 </t>
  </si>
  <si>
    <t>Degüello ganado menor</t>
  </si>
  <si>
    <t xml:space="preserve">TI.A.1.31 </t>
  </si>
  <si>
    <t>Impuesto de transporte por gasoductos y oleoductos</t>
  </si>
  <si>
    <t xml:space="preserve">TI.A.1.28.1 </t>
  </si>
  <si>
    <t>Estampilla probienestar del anciano</t>
  </si>
  <si>
    <t xml:space="preserve">TI.A.1.28.9.2 </t>
  </si>
  <si>
    <t>Estampilla probienestar del anciano Departamental</t>
  </si>
  <si>
    <t xml:space="preserve">TI.A.1.7 </t>
  </si>
  <si>
    <t>Publicidad Exterior visual</t>
  </si>
  <si>
    <t>TI.A.2.6.2.1.8.4</t>
  </si>
  <si>
    <t>Contribucuion parafiscal de los espectaculos de las artes escenicas</t>
  </si>
  <si>
    <t>TI.A.1.30</t>
  </si>
  <si>
    <t>Contribución sobre contratos obra pública</t>
  </si>
  <si>
    <t>Aporte Solidario o contribucion para la financiacion delos subsidios para los estratos 1, 2, y 3</t>
  </si>
  <si>
    <t>TOTAL INGRESOS TRIBUTARIOS</t>
  </si>
  <si>
    <t>NO TRIBUTARIOS</t>
  </si>
  <si>
    <t>TASAS Y DERECHOS</t>
  </si>
  <si>
    <t xml:space="preserve">TI.A.2.1.9.3 </t>
  </si>
  <si>
    <t>Nomenclatura urbana</t>
  </si>
  <si>
    <t>Compensación por cupo de parqueadero</t>
  </si>
  <si>
    <t>Compensatorio de los Deberes Urbanísticos para provisión de Espacio Publico</t>
  </si>
  <si>
    <t>Compensatorio de Cesiones Tipo A</t>
  </si>
  <si>
    <t>MULTAS</t>
  </si>
  <si>
    <t xml:space="preserve">TI.A.2.2.4.5 </t>
  </si>
  <si>
    <t>Multas varias</t>
  </si>
  <si>
    <t>Multas nuevo codigo nacional de policia</t>
  </si>
  <si>
    <t>PARTICIPACIONES</t>
  </si>
  <si>
    <t xml:space="preserve">TI.A.2.6.2.1.7.5 </t>
  </si>
  <si>
    <t>Regalías por explotación de minerales</t>
  </si>
  <si>
    <t xml:space="preserve">TI.A.2.6.2.3.1 </t>
  </si>
  <si>
    <t>Transferencia sector eléctrico</t>
  </si>
  <si>
    <t xml:space="preserve">TI.A.1.2.1 </t>
  </si>
  <si>
    <t>Transferencia impuesto sobre vehículos</t>
  </si>
  <si>
    <t xml:space="preserve">TI.A.2.6.2.5.3 </t>
  </si>
  <si>
    <t xml:space="preserve">Transferencia de las EPSPD </t>
  </si>
  <si>
    <t>FONDO LOCAL DE SALUD</t>
  </si>
  <si>
    <t xml:space="preserve"> SGP SECTOR SALUD</t>
  </si>
  <si>
    <t xml:space="preserve">TI.A.2.6.2.1.1.2.2 </t>
  </si>
  <si>
    <t>Salud Publica 11 Doceavas</t>
  </si>
  <si>
    <t xml:space="preserve">TI.A.2.6.2.1.1.2.1.1 </t>
  </si>
  <si>
    <t>Régimen Subsidiado Continuidad   11 Doceavas sin situación de fondos</t>
  </si>
  <si>
    <t xml:space="preserve">TI.A.2.6.2.1.1.2.3 </t>
  </si>
  <si>
    <t xml:space="preserve">Prestación de Servicios  11 Doceavas       </t>
  </si>
  <si>
    <t xml:space="preserve">TI.A.2.6.2.1.3.1 </t>
  </si>
  <si>
    <t>Recursos Fosyga  (Régimen Subsidiado) Sin situación de fondos</t>
  </si>
  <si>
    <t>Recursos Fosyga  (Super salud) Sin situación de fondos</t>
  </si>
  <si>
    <t>Recursos Fosyga  (Régimen Subsidiado) Sin situación de fondos Población Pobre no asegurada</t>
  </si>
  <si>
    <t xml:space="preserve">TI.A.2.6.2.1.4 </t>
  </si>
  <si>
    <t>Recursos Coljuegos (sin situacion de fondos)</t>
  </si>
  <si>
    <t xml:space="preserve">Recursos Coljuegos </t>
  </si>
  <si>
    <t>TI.A.2.6.2.1.1.2.4</t>
  </si>
  <si>
    <r>
      <t xml:space="preserve">Aportes Patronales </t>
    </r>
    <r>
      <rPr>
        <u/>
        <sz val="10"/>
        <rFont val="Arial"/>
        <family val="2"/>
      </rPr>
      <t>S</t>
    </r>
    <r>
      <rPr>
        <sz val="10"/>
        <rFont val="Arial"/>
        <family val="2"/>
      </rPr>
      <t>in situación de fondos</t>
    </r>
  </si>
  <si>
    <t xml:space="preserve">Salud Publica Ultima 1/12 </t>
  </si>
  <si>
    <t>Régimen Subsidiado Continuidad  ultima 1/12  Sin situación de fondos</t>
  </si>
  <si>
    <t xml:space="preserve">TI.A.2.6.2.2.5 </t>
  </si>
  <si>
    <t>Aportes Departamento</t>
  </si>
  <si>
    <t>TI.A.2.6.2.2.5</t>
  </si>
  <si>
    <t>Aportes Departamento Régimen Subsidiado SSF</t>
  </si>
  <si>
    <t>Prestación de Servicios  Ultima/12</t>
  </si>
  <si>
    <t>S.G.P.SECTOR EDUCACION</t>
  </si>
  <si>
    <t xml:space="preserve">TI.A.2.6.2.1.1.1.1 </t>
  </si>
  <si>
    <t>Prestación de Servicios</t>
  </si>
  <si>
    <t>Aportes Patronales sin situación de fondos</t>
  </si>
  <si>
    <t>Aportes docentes sin situación de fondos</t>
  </si>
  <si>
    <t>TI.A.2.6.2.1.1.1.1</t>
  </si>
  <si>
    <t>Conectividad</t>
  </si>
  <si>
    <t xml:space="preserve">TI.A.2.6.2.1.1.1.4.1 </t>
  </si>
  <si>
    <t>Calidad</t>
  </si>
  <si>
    <t xml:space="preserve">TI.A.2.6.2.1.1.1.4.2 </t>
  </si>
  <si>
    <t>Gratuidad</t>
  </si>
  <si>
    <t xml:space="preserve">TI.A.2.6.2.1.8.90 </t>
  </si>
  <si>
    <t>Fondo para el trabajo y el desarrollo  humano</t>
  </si>
  <si>
    <t>Reintegros Educación</t>
  </si>
  <si>
    <t>S.G.P. PROPOSITOS GENERALES</t>
  </si>
  <si>
    <t>S.G.P. PROPOSITOS GENERALES  11/12</t>
  </si>
  <si>
    <t xml:space="preserve">TI.A.2.6.2.1.1.7.2 </t>
  </si>
  <si>
    <t>Cultura</t>
  </si>
  <si>
    <t xml:space="preserve">TI.A.2.6.2.1.1.7.1 </t>
  </si>
  <si>
    <t xml:space="preserve">Recreación </t>
  </si>
  <si>
    <t xml:space="preserve">TI.A.2.6.2.1.1.7.4 </t>
  </si>
  <si>
    <t>Libre Inversión</t>
  </si>
  <si>
    <t>ULTIMA 1/12   PROPOSITOS GENERALES</t>
  </si>
  <si>
    <t>AGUA POTABLE Y SANEMIENTO BASICO</t>
  </si>
  <si>
    <t xml:space="preserve">TI.A.2.6.2.1.1.5.1 </t>
  </si>
  <si>
    <t xml:space="preserve">Agua Potable y Saneamiento Básico </t>
  </si>
  <si>
    <t>Agua Potable y Saneamiento Básico ultima/12</t>
  </si>
  <si>
    <t>S.G.P. ALIMENTACION ESCOLAR</t>
  </si>
  <si>
    <t xml:space="preserve">TI.A.2.6.2.1.1.4 </t>
  </si>
  <si>
    <t>Alimentación Escolar</t>
  </si>
  <si>
    <t>Alimentación Escolar ultima /12</t>
  </si>
  <si>
    <t xml:space="preserve">TI.A.2.6.2.1.8.2.3 </t>
  </si>
  <si>
    <t>Ministerio de Educación  ICBF</t>
  </si>
  <si>
    <t>S.G.P. PRIMERA INFANCIA</t>
  </si>
  <si>
    <t>TI.A.2.6.2.1.1.6.1</t>
  </si>
  <si>
    <t>Asignacion Conpes</t>
  </si>
  <si>
    <t>CONTRIBUCIONES</t>
  </si>
  <si>
    <t xml:space="preserve">TI.A.2.3.1.1 </t>
  </si>
  <si>
    <t>Contribución de Valorización</t>
  </si>
  <si>
    <t xml:space="preserve">TI.A.2.3.2 </t>
  </si>
  <si>
    <t>Plusvalía</t>
  </si>
  <si>
    <t>OTROS INGRESOS</t>
  </si>
  <si>
    <t xml:space="preserve">TI.A.2.5.1 </t>
  </si>
  <si>
    <t>Arrendamiento</t>
  </si>
  <si>
    <t xml:space="preserve">TI.A.2.2.5.1 </t>
  </si>
  <si>
    <t>Intereses de mora</t>
  </si>
  <si>
    <t xml:space="preserve">TI.A.2.7.10 </t>
  </si>
  <si>
    <t>Otros ingresos</t>
  </si>
  <si>
    <t>Comparendo Ambiental</t>
  </si>
  <si>
    <t>TOTAL NO TRIBUTARIOS</t>
  </si>
  <si>
    <t>TOTAL INGRESOS CORRIENTES</t>
  </si>
  <si>
    <t>RECURSOS DE CAPITAL</t>
  </si>
  <si>
    <t>RECURSOS DEL BALANCE</t>
  </si>
  <si>
    <t>RENDIMIENTOS FINANCIEROS</t>
  </si>
  <si>
    <t xml:space="preserve">TI.B.8.1.3 </t>
  </si>
  <si>
    <t>Rendimientos financieros Icld</t>
  </si>
  <si>
    <t xml:space="preserve">TI.B.8.2.3 </t>
  </si>
  <si>
    <t>Rendimientos financieros alumbrado publico</t>
  </si>
  <si>
    <t>Rendimientos financieros sobre aportes a Metrolínea</t>
  </si>
  <si>
    <t xml:space="preserve">Rendimiento financieros Valorización </t>
  </si>
  <si>
    <t>Rendimientos financieros Compensatorio deberes urbanisctico para provision de espacio publico</t>
  </si>
  <si>
    <t>Rendimientos Financieros Compensatorio cupo de parqueo</t>
  </si>
  <si>
    <t>RENDIMIENTOS FINANCIEROS SISTEMA GENERAL DE PARTICIACIONES</t>
  </si>
  <si>
    <t>TI.B.8.2.1.1.1</t>
  </si>
  <si>
    <t>Rendimientos Financieros (Sector Educación)</t>
  </si>
  <si>
    <t xml:space="preserve">TI.B.8.2.1.3 </t>
  </si>
  <si>
    <t>Rendimientos Financieros (Alimentación escolar)</t>
  </si>
  <si>
    <t xml:space="preserve">TI.B.8.2.1.7.8 </t>
  </si>
  <si>
    <t>Rendimientos Financieros (Propósitos generales libre inversión)</t>
  </si>
  <si>
    <t>Rendimientos Financieros (Propósito generales Cultura)</t>
  </si>
  <si>
    <t>Rendimientos Financieros (Propósito generales Recreación)</t>
  </si>
  <si>
    <t xml:space="preserve">TI.B.8.2.1.5.1 </t>
  </si>
  <si>
    <t>Rendimientos Financieros ( Agua Potable y Saneamiento Básico)</t>
  </si>
  <si>
    <t xml:space="preserve">TI.B.8.2.1.2.1 </t>
  </si>
  <si>
    <t>Rendimientos Financieros (RegimenSubsidiado)</t>
  </si>
  <si>
    <t xml:space="preserve">TI.B.8.2.1.2.2 </t>
  </si>
  <si>
    <t>Rendimientos Financieros (Salud Pública)</t>
  </si>
  <si>
    <t xml:space="preserve">TI.B.8.2.1.2.3 </t>
  </si>
  <si>
    <t>Rendimientos Financieros (Prestación de Servicios Salud)</t>
  </si>
  <si>
    <t xml:space="preserve">TI.B.8.2.1.2.4 </t>
  </si>
  <si>
    <t>Rendimientos Financieros (Otros recursos de salud)</t>
  </si>
  <si>
    <t>RENDIMIENTOS FINANCIEROS ESPECIALES</t>
  </si>
  <si>
    <t>Rendimientos Financieros Municipio Bucaramanga  Fondo Desplazados</t>
  </si>
  <si>
    <t xml:space="preserve">Rendimientos Financieros Municipio Bucaramanga Estampillas Municipal  Pro Asilos </t>
  </si>
  <si>
    <t>Rendimientos Financieros Muniipio Bucaramanga  Fondo Solidaridad y Redistribucion del Ingreso</t>
  </si>
  <si>
    <t>Rendimientos Financieros Municipio Bucaramanga  Fondo Vigilancia</t>
  </si>
  <si>
    <t>Rendimientos Financieros Municipio Bucaramanga  Fondo Proteccion Consumidor</t>
  </si>
  <si>
    <t xml:space="preserve">Rendimientos Financieros Municipio Bucaramanga  Estratificion Socioeconomica                </t>
  </si>
  <si>
    <t>Rendimientos Financieros Municipio Bucaramanga Sobretasa Gasolina</t>
  </si>
  <si>
    <t>SALDOS DE APROPIACION SIN COMPROMETER REGIMEN SUBSIDIADO CUENTAS MAESTRAS</t>
  </si>
  <si>
    <t>TI.B.6.2.2.2.5</t>
  </si>
  <si>
    <t>Recursos Propios</t>
  </si>
  <si>
    <t>Inversión mejoramiento infraestructura y dotación Red Pública cuenta maestra</t>
  </si>
  <si>
    <t xml:space="preserve">TI.B.13.10 </t>
  </si>
  <si>
    <t>Excedentes Financieros y Utilidades</t>
  </si>
  <si>
    <t>Reintegros y aprovechamientos</t>
  </si>
  <si>
    <t xml:space="preserve">TI.B.5.3 </t>
  </si>
  <si>
    <t>Recuperación de Cartera</t>
  </si>
  <si>
    <t>INCORPORACIONES</t>
  </si>
  <si>
    <t>Convenio Interadtivo 201 DPS-FIP -2014</t>
  </si>
  <si>
    <t>Convenio Interadtivo 1288/2013 MEN</t>
  </si>
  <si>
    <t>Convenio Interadtivo SIC  2017</t>
  </si>
  <si>
    <t>SUPERAVIT FISCAL</t>
  </si>
  <si>
    <t xml:space="preserve"> RECURSOS DE FORZOSA INVERSION (con destinación específica) </t>
  </si>
  <si>
    <t>SGP Educacion Prestacion de Servicios</t>
  </si>
  <si>
    <t>Rendimientos financieros de educacion</t>
  </si>
  <si>
    <t xml:space="preserve">SGP Proposito General  </t>
  </si>
  <si>
    <t>SGP Alimentacion Escolar</t>
  </si>
  <si>
    <t>TI.B.6.2.1.2.9</t>
  </si>
  <si>
    <t xml:space="preserve">Fondo Ley 418 Seguridad y Vigilancia </t>
  </si>
  <si>
    <t>Estampilla pro-anciano</t>
  </si>
  <si>
    <t>SGP Conectividad</t>
  </si>
  <si>
    <t>TI.B.6.2.1.2.1.6.1</t>
  </si>
  <si>
    <t xml:space="preserve">S.G.P. Primera Infancia </t>
  </si>
  <si>
    <t>Fondo Municipal: Manejo de recursos de estratificación</t>
  </si>
  <si>
    <t>Alumbrado Publico</t>
  </si>
  <si>
    <t>Contribucion parafiscal de artes escenicas Ley 1493/11</t>
  </si>
  <si>
    <t>Rendimientos Financieros Alimentacion Escolar</t>
  </si>
  <si>
    <t>Recursos conpes 3861</t>
  </si>
  <si>
    <t>Recursos fondo ambiental</t>
  </si>
  <si>
    <t>SGP Agua Potable y Saneamiento Basico Vigencias Ant</t>
  </si>
  <si>
    <t>SGP Educacion Calidad</t>
  </si>
  <si>
    <t>Fondo para el trabajo y desarrollo humano</t>
  </si>
  <si>
    <t>SGP Cultura</t>
  </si>
  <si>
    <t>SGP Recreacion y Deporte</t>
  </si>
  <si>
    <t xml:space="preserve">SGP Agua Potable y Saneamiento Basico </t>
  </si>
  <si>
    <t>Fondo de vigilancia y Seguridad de Bucaramanga</t>
  </si>
  <si>
    <t>Fondo de Solidaridad y redistribucion del ingreso</t>
  </si>
  <si>
    <t>Fondo de Proteccion al Consumidor</t>
  </si>
  <si>
    <t>Impuesto de Espectaculos publicos Nacional con destino al Deporte</t>
  </si>
  <si>
    <t>Cuenta Maestra Salud Prestacion del Servicio</t>
  </si>
  <si>
    <t>Cuenta Maestra Salud Publica</t>
  </si>
  <si>
    <t>Cuenta Maestra Regimen Subsidiado</t>
  </si>
  <si>
    <t>Cuenta Maestra Otros Gastos en Salud</t>
  </si>
  <si>
    <t>OTROS INGRESOS DE CAPITAL</t>
  </si>
  <si>
    <t>VIGENCIAS EXPIRADAS</t>
  </si>
  <si>
    <t>Aporte Patronal Ley 715 SSF</t>
  </si>
  <si>
    <t>SGP Proposito General  Libre Inversion</t>
  </si>
  <si>
    <t>SGP Proposito General Recreacion y Deporte</t>
  </si>
  <si>
    <t>SGP Primera Infancia (Crecimiento de la Economia)</t>
  </si>
  <si>
    <t>Estampilla Proanciano</t>
  </si>
  <si>
    <t>SALDOS SIN SITUACION DE FONDOS</t>
  </si>
  <si>
    <t>Saldos sin ejecutar Recursos Departamento SSF</t>
  </si>
  <si>
    <t>Recursos No Comprometidos SSF Prestación del Servicio</t>
  </si>
  <si>
    <t>SALDOS DE APROPIACION SIN COMPROMETER CONVENIOS</t>
  </si>
  <si>
    <t>Regalias Vigencias anteriores - Convenio Interadministrativo 075/2008</t>
  </si>
  <si>
    <t>RETIRO FONPET</t>
  </si>
  <si>
    <t>RETIRO POR DEVOLUCION DE LOS EXCEDENTES DEL CUBRIMIENTO DEL PASIVO PENSIONAL</t>
  </si>
  <si>
    <t>TI.B.10.5.2</t>
  </si>
  <si>
    <t>Retiro para educacion con situacion de fondos</t>
  </si>
  <si>
    <t>RETIROS DE OTROS RECURSOS DEL SECTOR SALUD</t>
  </si>
  <si>
    <t>TI.B.10.2.3</t>
  </si>
  <si>
    <t>Retiro para inversión en régimen subsidiado, Sin Situación de Fondos</t>
  </si>
  <si>
    <t>TOTAL RECURSOS DE CAPITAL</t>
  </si>
  <si>
    <t>TOTAL INGRESOS</t>
  </si>
  <si>
    <t>JASMIN MANTILLA LEÓN</t>
  </si>
  <si>
    <t>Profesional especializado</t>
  </si>
  <si>
    <t>Secretaría de Hacienda</t>
  </si>
  <si>
    <t>NIT - 890201222</t>
  </si>
  <si>
    <t>INFORME DE EJECUCION MENSUAL DE GASTOS</t>
  </si>
  <si>
    <t>A OCTUBRE 31 DE 2017</t>
  </si>
  <si>
    <t>Rubro</t>
  </si>
  <si>
    <t>Descripcion Rubro</t>
  </si>
  <si>
    <t>MODIFICACIONES</t>
  </si>
  <si>
    <t>COMPROMISOS</t>
  </si>
  <si>
    <t>OBLIGACIONES</t>
  </si>
  <si>
    <t>Presupuesto Disponible</t>
  </si>
  <si>
    <t>Saldo de Disponibilidades</t>
  </si>
  <si>
    <t>Saldo de reservas</t>
  </si>
  <si>
    <t>% Ejecucion</t>
  </si>
  <si>
    <t>Presupuesto Inicial</t>
  </si>
  <si>
    <t>Adiciones</t>
  </si>
  <si>
    <t>Reducciones</t>
  </si>
  <si>
    <t>Creditos</t>
  </si>
  <si>
    <t>Contracreditos</t>
  </si>
  <si>
    <t>Presupuesto Definitivo</t>
  </si>
  <si>
    <t>ACUMULADAS</t>
  </si>
  <si>
    <t>ACUMULADOS</t>
  </si>
  <si>
    <t>C x P</t>
  </si>
  <si>
    <t>PAGOS</t>
  </si>
  <si>
    <t>3 = 1 + 2</t>
  </si>
  <si>
    <t>2</t>
  </si>
  <si>
    <t>GASTOS</t>
  </si>
  <si>
    <t>2 1</t>
  </si>
  <si>
    <t>GASTOS DE FUNCIONAMIENTO</t>
  </si>
  <si>
    <t>2 1 1</t>
  </si>
  <si>
    <t>GASTOS DE PERSONAL</t>
  </si>
  <si>
    <t>2 1 1 0</t>
  </si>
  <si>
    <t>SERVICIOS PERSONALES ASOCIADOS A LA NOMINA</t>
  </si>
  <si>
    <t>RECURSOS PROPIOS</t>
  </si>
  <si>
    <t>SUELDOS</t>
  </si>
  <si>
    <t>JORNALES</t>
  </si>
  <si>
    <t>SUBSIDIO DE TRANSPORTE</t>
  </si>
  <si>
    <t>BONIFICACIONES</t>
  </si>
  <si>
    <t>PRIMA VACACIONAL</t>
  </si>
  <si>
    <t>PRIMA DE SERVICIO</t>
  </si>
  <si>
    <t>PRIMA DE COSTO DE VIDA</t>
  </si>
  <si>
    <t>PRIMA DE ANTIGUEDAD</t>
  </si>
  <si>
    <t>INTERESES A LAS CESANTIAS</t>
  </si>
  <si>
    <t>PRIMA DE NAVIDAD</t>
  </si>
  <si>
    <t>INDEMNIZACION POR VACACIONES</t>
  </si>
  <si>
    <t>HORAS EXTRAS</t>
  </si>
  <si>
    <t>PRIMA TECNICA Y CLIMATICA</t>
  </si>
  <si>
    <t>ASIMILACIONES Y ASCENSOS</t>
  </si>
  <si>
    <t>BONIFICACION ESPECIAL</t>
  </si>
  <si>
    <t>PRIMA TECNICA</t>
  </si>
  <si>
    <t>SUBSIDIO DE ALIMENTACION</t>
  </si>
  <si>
    <t>BONIFICACION DE RECREACION</t>
  </si>
  <si>
    <t>BONIFICACION DE DIRECCION</t>
  </si>
  <si>
    <t>BONIFICACION DE GESTION TERRITORIAL</t>
  </si>
  <si>
    <t>2 1 1 1</t>
  </si>
  <si>
    <t>SERVICIOS PERSONALES INDIRECTOS</t>
  </si>
  <si>
    <t>CONTRATOS DE APRENDIZAJE SENA</t>
  </si>
  <si>
    <t>OTROS SERVICIOS PERSONALES</t>
  </si>
  <si>
    <t>PLANTAS TEMPORALES</t>
  </si>
  <si>
    <t>HONORARIOS</t>
  </si>
  <si>
    <t>2 1 1 2</t>
  </si>
  <si>
    <t>CONSTRIBUCIONES INHERENTES A LA NOMINA DEL SECTOR PRIVADO</t>
  </si>
  <si>
    <t>CAJA DE COMPENSACION FAMILIAR</t>
  </si>
  <si>
    <t>ENTIDADES PROMOTORAS DE SALUD</t>
  </si>
  <si>
    <t>FONDO DE PENSIONES</t>
  </si>
  <si>
    <t>RIESGOS PROFESIONALES</t>
  </si>
  <si>
    <t>FONDO DE CESANTIAS</t>
  </si>
  <si>
    <t>2 1 1 3</t>
  </si>
  <si>
    <t>CONTRIBUCIONES INHERENTES A LA NOMINA SECTOR PUBLICO</t>
  </si>
  <si>
    <t>APORTES 1 SOBRE SUELDOS Y JORNALES ESCUELAS E INSTITUTOS TECNICOS</t>
  </si>
  <si>
    <t>APORTE 05 SOBRE SUELDOS Y JORNALES PARA EL SENA</t>
  </si>
  <si>
    <t>APORTE 05 SOBRE SUELDOS Y JORNALES PARA EL ESAP</t>
  </si>
  <si>
    <t>APORTE INSTITUTO COLOMBIANO DE BIENESTAR FAMILIAR</t>
  </si>
  <si>
    <t>FONDO DE CESANTIAS Y PROVISIONES</t>
  </si>
  <si>
    <t>2 1 2</t>
  </si>
  <si>
    <t>GASTOS GENERALES</t>
  </si>
  <si>
    <t>2 1 2 0</t>
  </si>
  <si>
    <t>ADQUISICION DE BIENES</t>
  </si>
  <si>
    <t>EQUIPOS VARIOS</t>
  </si>
  <si>
    <t>COMBUSTIBLES Y LUBRICANTES</t>
  </si>
  <si>
    <t>IMPRESIONES Y PUBLICACIONES</t>
  </si>
  <si>
    <t>PAPELERIA Y UTILES DE ESCRITORIO</t>
  </si>
  <si>
    <t>MATERIALES Y SUMINISTROS</t>
  </si>
  <si>
    <t>VESTUARIO Y CALZADO</t>
  </si>
  <si>
    <t>EQUIPOS DE OFICINA</t>
  </si>
  <si>
    <t>MOBILIARIO Y ENSERES</t>
  </si>
  <si>
    <t>COMUNICACIONES Y TRANSPORTE</t>
  </si>
  <si>
    <t>MATERIAL Y EQUIPO TECNICO DE SEGURIDAD INDUSTRIAL</t>
  </si>
  <si>
    <t>2 1 2 1</t>
  </si>
  <si>
    <t>ADQUISICION DE SERVICIOS</t>
  </si>
  <si>
    <t>MANTENIMIENTO REPARACION DE VEHICULOS Y LLANTAS</t>
  </si>
  <si>
    <t>MANTENIMIENTO REPARACION DE EQUIPOS</t>
  </si>
  <si>
    <t>IMPREVISTOS</t>
  </si>
  <si>
    <t>VIATICOS Y GASTOS DE VIAJE</t>
  </si>
  <si>
    <t>GASTOS JUDICIALES</t>
  </si>
  <si>
    <t>ARRENDAMIENTOS</t>
  </si>
  <si>
    <t>PRIMAS Y GASTOS DE SEGUROS</t>
  </si>
  <si>
    <t>ESTUDIOS E INVESTIGACIONES</t>
  </si>
  <si>
    <t>SERVICIOS PUBLICOS</t>
  </si>
  <si>
    <t>MANTENIMIENTO DEL EDIFICIO</t>
  </si>
  <si>
    <t>MANTENIMIENTO EQUIPO PROCESAMIENTO DE DATOS Y COMUNICACION</t>
  </si>
  <si>
    <t>SERVICIO OUTSORCING</t>
  </si>
  <si>
    <t>SERVICIO DE VIGILANCIA</t>
  </si>
  <si>
    <t>FUMIGACION</t>
  </si>
  <si>
    <t>OTROS GASTOS GENERALES</t>
  </si>
  <si>
    <t>MANTENIMIENTO DEL ARCHIVO GENERAL</t>
  </si>
  <si>
    <t>2 1 2 2</t>
  </si>
  <si>
    <t>IMPUESTOS Y MULTAS</t>
  </si>
  <si>
    <t>IMPUESTOS Y ADMINISTRACION</t>
  </si>
  <si>
    <t>CONTRIBUCION SOBRE TRANSACCIONES FINANCIERAS</t>
  </si>
  <si>
    <t>2 1 3</t>
  </si>
  <si>
    <t>TRANSFERENCIAS</t>
  </si>
  <si>
    <t>2 1 3 0</t>
  </si>
  <si>
    <t>TRANSFERENCIAS AL SECTOR PUBLICO</t>
  </si>
  <si>
    <t>REFUGIO SOCIAL MUNICIPAL</t>
  </si>
  <si>
    <t>APORTES METROLINEA</t>
  </si>
  <si>
    <t>APORTES CAJA MUNICIPAL DE VIVIENDA</t>
  </si>
  <si>
    <t>CARCELES</t>
  </si>
  <si>
    <t>APORTE CAJA DE PREVISIÓN SOCIAL MUNICIPAL</t>
  </si>
  <si>
    <t>INVISBU</t>
  </si>
  <si>
    <t>INSTITUTO DEL DEPORTE IMPUESTO ESPECTACULOS PUBLICOS LEY DEL DEPORTE</t>
  </si>
  <si>
    <t>CUOTA DE FISCALIZACION</t>
  </si>
  <si>
    <t>INSTITUTO DEL DEPORTE</t>
  </si>
  <si>
    <t>APORTE DEL CONCEJO MUNICIPAL</t>
  </si>
  <si>
    <t>APORTE AL CONCEJO MUNICIPAL FUNCIONAMIENTO</t>
  </si>
  <si>
    <t>APORTE PERSONERIA MUNICIPAL</t>
  </si>
  <si>
    <t>SOBRETASA AL AREA METROPOLITANA</t>
  </si>
  <si>
    <t>APORTE BOMBEROS BUCARAMANGA</t>
  </si>
  <si>
    <t>2 1 3 1</t>
  </si>
  <si>
    <t>TRANSFERENCIAS POR CONVENIOS CON EL SECTOR PRIVADO</t>
  </si>
  <si>
    <t>INSTITUTO DE PROBLEMAS DE APRENDIZAJE IPA</t>
  </si>
  <si>
    <t>CIDEU</t>
  </si>
  <si>
    <t>INHUMACION DE PERSONAS INDIGENTES</t>
  </si>
  <si>
    <t>FEDERACION COLOMBIANA DE MUNICIPIOS</t>
  </si>
  <si>
    <t>2 1 3 2</t>
  </si>
  <si>
    <t>TRANSFERENCIAS DE PREVISION Y SEGURIDAD SOCIAL</t>
  </si>
  <si>
    <t>PAGO DE PENSIONADOS</t>
  </si>
  <si>
    <t>AUXILIO FUNERARIO PENSIONADOS MUNICIPIO</t>
  </si>
  <si>
    <t>2 1 3 3</t>
  </si>
  <si>
    <t>OTRAS TRANSFERENCIAS CORRIENTES</t>
  </si>
  <si>
    <t>2 1 3 3 047</t>
  </si>
  <si>
    <t>PROGRAMAS RECREATIVOS CULTURALES Y DEPORTIVOS</t>
  </si>
  <si>
    <t>2 1 3 3 069</t>
  </si>
  <si>
    <t>INDEMNIZACIONES JUDICIALES Y CONCILIACIONES</t>
  </si>
  <si>
    <t>2 1 3 3 079</t>
  </si>
  <si>
    <t>APORTE AL SINDICATO PARA DEPORTES</t>
  </si>
  <si>
    <t>2 1 3 3 080</t>
  </si>
  <si>
    <t>UTILES ESCOLARES PARA HIJOS DE TRABAJADORES</t>
  </si>
  <si>
    <t>2 1 3 3 081</t>
  </si>
  <si>
    <t>APORTE POR MUERTE DE TRABAJADORES Y FAMILIARES</t>
  </si>
  <si>
    <t>2 1 3 3 083</t>
  </si>
  <si>
    <t>REGISTRADURIA MUNICIPAL</t>
  </si>
  <si>
    <t>2 1 3 3 084</t>
  </si>
  <si>
    <t>APORTE EDUCACION SINDICAL Y CONVENCIONAL</t>
  </si>
  <si>
    <t>2 1 3 3 085</t>
  </si>
  <si>
    <t>BECAS PARA HIJOS DE TRABAJADORES Y BECAS UNIVERSITARIAS PARA TRABAJADORES</t>
  </si>
  <si>
    <t>2 1 3 3 111</t>
  </si>
  <si>
    <t>SALUD OCUPACIONAL</t>
  </si>
  <si>
    <t>2 1 3 3 113</t>
  </si>
  <si>
    <t>RESERVA TRANSFERENCIAS DE LEY</t>
  </si>
  <si>
    <t>2 1 3 3 115</t>
  </si>
  <si>
    <t>VIGILANCIA FORESTAL</t>
  </si>
  <si>
    <t>2 1 3 3 137</t>
  </si>
  <si>
    <t>FONDO DE COMPENSACION INTERSECRETARIAL</t>
  </si>
  <si>
    <t>2 1 4</t>
  </si>
  <si>
    <t>PAGO DEFICIT DE FUNCIONAMIENTO</t>
  </si>
  <si>
    <t>2 1 4 1</t>
  </si>
  <si>
    <t>CAUSADO CON POSTERIORIDAD AL 31 DE DICIEMBRE DEL 2000</t>
  </si>
  <si>
    <t>2 1 4 101</t>
  </si>
  <si>
    <t>DEFICIT FUNCIONAMIENTO</t>
  </si>
  <si>
    <t>2 3</t>
  </si>
  <si>
    <t>SERVICIOS DE LA DEUDA PUBLICA</t>
  </si>
  <si>
    <t>2 3 1</t>
  </si>
  <si>
    <t>DEUDA PUBLICA INTERNA</t>
  </si>
  <si>
    <t xml:space="preserve">CUOTAS PARTES Y BONOS PENSIONALES </t>
  </si>
  <si>
    <t>CUOTAS PARTES Y BONOS PENSIONALES 20% ESTAMPILLA PROANCIANO</t>
  </si>
  <si>
    <t>AMORTIZACIONES DE DEUDA PUBLICA INTERNA</t>
  </si>
  <si>
    <t>INTERESES COMISIONES Y GASTOS DEUDA PUBLICA INTERNA</t>
  </si>
  <si>
    <t>PROVISION PARA CESANTIAS</t>
  </si>
  <si>
    <t>2 2</t>
  </si>
  <si>
    <t>GASTOS DE INVERSIÓN</t>
  </si>
  <si>
    <t>SECRETARIA ADMINISTRATIVA</t>
  </si>
  <si>
    <t>GOBERNANZA DEMOCRATICA</t>
  </si>
  <si>
    <t>GOBIERNO PARTICIPATIVO Y ABIERTO</t>
  </si>
  <si>
    <t>FORTALECIMIENTO INSTITUCIONAL</t>
  </si>
  <si>
    <t>CIUDADANIA EMPODERADA Y DEBATE PUBLICO</t>
  </si>
  <si>
    <t>COMUNICACION PARA EL DESARROLLO INSTITUCIONAL</t>
  </si>
  <si>
    <t>22105581</t>
  </si>
  <si>
    <t>GOBIERNO LEGAL Y EFECTIVO</t>
  </si>
  <si>
    <t>NUEVO MODELO DE ATENCION A LA CIUDADANIA</t>
  </si>
  <si>
    <t>APOYO A LA GESTION INSTITUCIONAL</t>
  </si>
  <si>
    <t>MEJORAMIENTO Y MANTENIMIENTO DE LAS DEPENDENCIAS DE LA ADMINISTRACION</t>
  </si>
  <si>
    <t>ADMINISTRACION ARTICULADA Y COHERENTE</t>
  </si>
  <si>
    <t>GESTION DOCUMENTAL Y DE ARCHIVO</t>
  </si>
  <si>
    <t>CAPACITACION BIENESTAR SOCIAL ESTIMULOS E INCENTIVOS A SERVIDORES PUBLICOS</t>
  </si>
  <si>
    <t>SISTEMA DE GESTION DE CALIDAD Y MECI</t>
  </si>
  <si>
    <t>GOBIERNO MUNICIPAL EN LINEA</t>
  </si>
  <si>
    <t>FORTALECIMIENTO  INSTITUCIONAL</t>
  </si>
  <si>
    <t>CIUDAD MODELO DE GOBIERNO EN LINEA</t>
  </si>
  <si>
    <t>MEJORAMIENTO DE LA PLATAFORMA TECNOLOGICA</t>
  </si>
  <si>
    <t>TOTAL INFORME SECRETARIA ADMINISTRATIVA (INVERSION)</t>
  </si>
  <si>
    <t>SECRETARIA DE EDUCACION</t>
  </si>
  <si>
    <t>CALIDAD DE VIDA</t>
  </si>
  <si>
    <t>EDUCACION BUCARAMANGA EDUCADA, CULTA E INNOVADORA</t>
  </si>
  <si>
    <t>EDUCACION</t>
  </si>
  <si>
    <t>DISPONIBILIDAD (ASEQUIBILIDAD) ENTORNOS DE APRENDIZAJE BELLOS Y AGRADABLES</t>
  </si>
  <si>
    <t>GASTO DE PERSONAL</t>
  </si>
  <si>
    <t>RUBRO</t>
  </si>
  <si>
    <t>SUELDOS SGP EDUCACION</t>
  </si>
  <si>
    <t>2210007</t>
  </si>
  <si>
    <t>PRIMA DE VACACIONES SGP EDUCACION</t>
  </si>
  <si>
    <t>2210008</t>
  </si>
  <si>
    <t>PRIMA DE SERVICIO SGP EDUCACION</t>
  </si>
  <si>
    <t>2210010</t>
  </si>
  <si>
    <t>INCREMENTO POR ANTIGUEDAD SGP EDUCACION</t>
  </si>
  <si>
    <t>SERVICIO PERSONAL ADMINISTATIVO RECURSOS PROPIOS</t>
  </si>
  <si>
    <t>2210016</t>
  </si>
  <si>
    <t>SUBSIDIO O PRIMA DE ALIMENTACION</t>
  </si>
  <si>
    <t>2210020</t>
  </si>
  <si>
    <t>2210021</t>
  </si>
  <si>
    <t>HOMOLOGACION DE ADMINISTRATIVOS</t>
  </si>
  <si>
    <t>2210025</t>
  </si>
  <si>
    <t>PRIMA DE NAVIDAD SGP EDUCACION</t>
  </si>
  <si>
    <t>2210026</t>
  </si>
  <si>
    <t>BONIFICACION ESPECIAL POR RECREACION SGP EDUCACION</t>
  </si>
  <si>
    <t>2210027</t>
  </si>
  <si>
    <t>PRIMA TECNICA SGP EDUCACION</t>
  </si>
  <si>
    <t>2210028</t>
  </si>
  <si>
    <t>CESANTIAS SGP EDUCACION</t>
  </si>
  <si>
    <t>2210029</t>
  </si>
  <si>
    <t>BONIFICACION POR SERVICIOS PRESTADOS SGP EDUCACION</t>
  </si>
  <si>
    <t>2210105</t>
  </si>
  <si>
    <t>CAJA DE COMPENSACION FAMILIAR SGP EDUCACION</t>
  </si>
  <si>
    <t>2210107</t>
  </si>
  <si>
    <t>ESC INDUS E INST TECNICOS LEY 2182 SGP EDUCACION</t>
  </si>
  <si>
    <t>2210108</t>
  </si>
  <si>
    <t>SERVICIO NACIONAL DE APRENDIZAJE SGP EDUCACION</t>
  </si>
  <si>
    <t>2210109</t>
  </si>
  <si>
    <t>ESCUELA SUPERIOR DE ADMINISTRACION PUBLICA ESAP SGP EDUCACION</t>
  </si>
  <si>
    <t>2210110</t>
  </si>
  <si>
    <t>INSTITUTO COLOMBIANO DE BIENESTAR FAMILIAR SGP EDUCACION</t>
  </si>
  <si>
    <t>2210126</t>
  </si>
  <si>
    <t>APORTES SALUD PERSONAL ADMINISTRATIVO SGP EDUCACION</t>
  </si>
  <si>
    <t>2210127</t>
  </si>
  <si>
    <t>APORTES PENSION PERSONAL ADMINISTRATIVO SGP EDUCACION</t>
  </si>
  <si>
    <t>2210128</t>
  </si>
  <si>
    <t>RIESGOS PROFESIONALES ARP PERSONAL ADMINISTRATIVO SGP EDUCACION</t>
  </si>
  <si>
    <t>2210134</t>
  </si>
  <si>
    <t>APORTES CESANTIAS PERSONAL ADMINISTRATIVO</t>
  </si>
  <si>
    <t>DOTACION LEY 70 80</t>
  </si>
  <si>
    <t>22100453</t>
  </si>
  <si>
    <t>SGP PRESTACION DE SERVICIOS EDUCACION LEY 715 DE 2001</t>
  </si>
  <si>
    <t>CAPACITACION NO FORMAL</t>
  </si>
  <si>
    <t>22100123</t>
  </si>
  <si>
    <t>DEFICIT SECTOR EDUCACION</t>
  </si>
  <si>
    <t>22100521</t>
  </si>
  <si>
    <t>SERVICIOS ADMINISTRATIVOS ADICIONALES</t>
  </si>
  <si>
    <t>22109541</t>
  </si>
  <si>
    <t>22109542</t>
  </si>
  <si>
    <t>RECURSOS PROPIOS ASEO</t>
  </si>
  <si>
    <t>Recursos propios (vigilancia)</t>
  </si>
  <si>
    <t>PLANTA ADMINISTRATIVA SECRETARIA EDUCACION</t>
  </si>
  <si>
    <t>2210002</t>
  </si>
  <si>
    <t>SUELDOS SGP</t>
  </si>
  <si>
    <t>2210004</t>
  </si>
  <si>
    <t>PRIMA DE VACACIONES</t>
  </si>
  <si>
    <t>2210006</t>
  </si>
  <si>
    <t>2210009</t>
  </si>
  <si>
    <t>2210011</t>
  </si>
  <si>
    <t>2210014</t>
  </si>
  <si>
    <t>2210017</t>
  </si>
  <si>
    <t>BONIFICACIN POR SERVICIOS PRESTADOS</t>
  </si>
  <si>
    <t>2210018</t>
  </si>
  <si>
    <t>BONIFICACION ESPECIAL DE RECREACION</t>
  </si>
  <si>
    <t>2210101</t>
  </si>
  <si>
    <t>2210102</t>
  </si>
  <si>
    <t>APORTE SALUD (PERSONAL ADMIN)</t>
  </si>
  <si>
    <t>2210103</t>
  </si>
  <si>
    <t>APORTES PENSIONES (PERSONAL ADMIN)</t>
  </si>
  <si>
    <t>2210104</t>
  </si>
  <si>
    <t>RIESGOS PROFESIONALES. A.R.P. (PERSONAL ADMIN.)</t>
  </si>
  <si>
    <t>2210106</t>
  </si>
  <si>
    <t>APORTES CESANTIAS (PERSONAL ADMIN)</t>
  </si>
  <si>
    <t>2210111</t>
  </si>
  <si>
    <t>SERVICIO NAL DE APRENDIZAJE SENA</t>
  </si>
  <si>
    <t>2210112</t>
  </si>
  <si>
    <t>INST. COL. DE BIENESTAR FAMILIAR ICBF</t>
  </si>
  <si>
    <t>2210113</t>
  </si>
  <si>
    <t>ESC. INDUS. E INST. TECNICOS (LEY 2182)</t>
  </si>
  <si>
    <t>2210114</t>
  </si>
  <si>
    <t>ESC. SUPERIOR DE ADMIN. PUBLICA ESAP</t>
  </si>
  <si>
    <t>UNIDAD TRES DOCENTES Y DIRECTIVOS DOCENTES</t>
  </si>
  <si>
    <t>SERVICIOS DE PERSONAL ASOCIADOS A LA NOMINA</t>
  </si>
  <si>
    <t>2210040</t>
  </si>
  <si>
    <t>2210042</t>
  </si>
  <si>
    <t>SOBRESUELDOS SGP EDUCACION</t>
  </si>
  <si>
    <t>2210043</t>
  </si>
  <si>
    <t>PRIMA DE SERVICIOS DOCENTES Y DIRECTIVOS DOCENTES SGP EDUCACION</t>
  </si>
  <si>
    <t>2210044</t>
  </si>
  <si>
    <t>AUXILIO TRANSPORTE SGP EDUCACION</t>
  </si>
  <si>
    <t>2210046</t>
  </si>
  <si>
    <t>AUXILIO DE MOVILIZACION</t>
  </si>
  <si>
    <t>2210047</t>
  </si>
  <si>
    <t>2210048</t>
  </si>
  <si>
    <t>2210049</t>
  </si>
  <si>
    <t>SUBSIDIO O PRIMA DE ALIMENTACION SGP EDUCACION</t>
  </si>
  <si>
    <t>2210050</t>
  </si>
  <si>
    <t>ASCENSOS EN EL ESCALAFON DOCENTE</t>
  </si>
  <si>
    <t>2210051</t>
  </si>
  <si>
    <t>HORAS EXTRAS Y DIAS FESTIVOS SGP EDUCACION</t>
  </si>
  <si>
    <t>2210054</t>
  </si>
  <si>
    <t>OTRAS PRIMAS DE ORDEN NACIONAL SGP EDUCACION</t>
  </si>
  <si>
    <t>2210056</t>
  </si>
  <si>
    <t>ZONAS DE DIFICIL ACCESO SGP EDUCACION</t>
  </si>
  <si>
    <t>2210057</t>
  </si>
  <si>
    <t>2210135</t>
  </si>
  <si>
    <t>CESANTIAS DOCENTES SIN SITUACION DE FONDOS SGP EDUCACION</t>
  </si>
  <si>
    <t>2210137</t>
  </si>
  <si>
    <t>PREVISION SOCIAL SIN SITUACION DE FONDOS SGP EDUCACION</t>
  </si>
  <si>
    <t>SUELDOS SGP EDUCACION VIGENCIAS ANTERIORES</t>
  </si>
  <si>
    <t>APORTES PARA FONDO DE PRESTACIONES SOCIALES DEL MAGISTERIO</t>
  </si>
  <si>
    <t>22100413</t>
  </si>
  <si>
    <t>SGP PRESTACION DE SERVICIOS DE EDUCACION LEY 715 DE 2001</t>
  </si>
  <si>
    <t>22100551</t>
  </si>
  <si>
    <t>22100553</t>
  </si>
  <si>
    <t>INVERSION FORZOSA EDUCACION CALIDAD</t>
  </si>
  <si>
    <t>AUXILIOS FUNERARIOS</t>
  </si>
  <si>
    <t>22101483</t>
  </si>
  <si>
    <t>CONECTIVIDAD</t>
  </si>
  <si>
    <t>22102083</t>
  </si>
  <si>
    <t>SGP CONECTIVIDAD PRESTACION SERVICIOS VIGENCIAS ANTERIORES</t>
  </si>
  <si>
    <t>DOTACION DE MATERIAL Y MEDIOS PEDAGOGICOS PARA LOS ESTABLECIMIENTOS EDUCATIVOS OFICIALES</t>
  </si>
  <si>
    <t>22109013</t>
  </si>
  <si>
    <t>SGP INVERSION FORZOSA EDUCACION CALIDAD VIGENCIAS ANTERIORES</t>
  </si>
  <si>
    <t>RECURSOS SGP CONPES 115 DE 2008 VIGENCIAS ANTERIORES</t>
  </si>
  <si>
    <t>RENDIMIENTOS FINANCIEROS  EDUCACION VIGENCIAS ANTERIORES</t>
  </si>
  <si>
    <t>22109017</t>
  </si>
  <si>
    <t>RENDIMIENTOS FINANCIEROS EDUCACION</t>
  </si>
  <si>
    <t>ACCESO (ACCESIBILIDAD) EDUCACION PARA UNA CIUDADANIA INTELIGENTE Y SOLIDARIA</t>
  </si>
  <si>
    <t>ADQUISICIONES DE SERVICIOS</t>
  </si>
  <si>
    <t>NECESIDADES EDUCATIVAS ESPECIALES EDUCACION</t>
  </si>
  <si>
    <t>RECURSOS PROPIOS POBLACION INCLUYENTE</t>
  </si>
  <si>
    <t>22100053</t>
  </si>
  <si>
    <t>SGP EDUCACION 715 SERVICIO PERSONAL DE APOYO</t>
  </si>
  <si>
    <t>22100054</t>
  </si>
  <si>
    <t>SGP EDUCACION 715 FORMACION DE DOCENTES</t>
  </si>
  <si>
    <t>22100055</t>
  </si>
  <si>
    <t>SGP EDUCACION 715 DOTACION</t>
  </si>
  <si>
    <t>22100056</t>
  </si>
  <si>
    <t>SGP EDUCACION 715 MEJORMAIENTO DE CONDICIONES DE ACCESIBILIDAD DE INFRAESTRUCTURA</t>
  </si>
  <si>
    <t>PROYECTO</t>
  </si>
  <si>
    <t>FONDO EDUCATIVO MUNICIPAL</t>
  </si>
  <si>
    <t>22101461</t>
  </si>
  <si>
    <t>RECURSOS PROPIOS 1% INDUSTRIA Y COMERCIO</t>
  </si>
  <si>
    <t>22101462</t>
  </si>
  <si>
    <t>DOTACION JORNADA UNICA</t>
  </si>
  <si>
    <t>INFRAESTRUCTURA JORNADA UNICA</t>
  </si>
  <si>
    <t>RECRUSOS PROPIOS</t>
  </si>
  <si>
    <t>RECURSOS FONPET</t>
  </si>
  <si>
    <t>ARTICULACION DEL SENA CON EL NUEVO MODELO</t>
  </si>
  <si>
    <t>CONTRATACION DEL SERVICIO EDUCATIVO</t>
  </si>
  <si>
    <t>22106341</t>
  </si>
  <si>
    <t>22106342</t>
  </si>
  <si>
    <t>PRESTACION SERVICIOS EDUCACION LEY 715 DE 2001 VIGENCIA FUTURA CONCESION EDUCATIVA</t>
  </si>
  <si>
    <t>22106343</t>
  </si>
  <si>
    <t>SGP PRESTACION DE SERVICIOS EDUCACION LEY 715 DE 2001 CONCESION EDUCATIVA</t>
  </si>
  <si>
    <t>SGP PRESTACION DE SERVICIOS LEY 715 DE 2001 CONFESIONES RELIGIOSAS</t>
  </si>
  <si>
    <t>ALIMENTACION ESCOLAR</t>
  </si>
  <si>
    <t>22108031</t>
  </si>
  <si>
    <t>RENDIMIENTOS FINANCIEROS ALIMENTACION ESCOLAR VIGENCIAS ANTERIORES</t>
  </si>
  <si>
    <t>SGP ALIMENTACION ESCOLAR JORNADA UNICA</t>
  </si>
  <si>
    <t>INVERSION FORZOSA LEY 715 ALIMENTACION ESCOLAR</t>
  </si>
  <si>
    <t>22108034</t>
  </si>
  <si>
    <t>INVERSION FORZOSA LEY 715 DE 2001 PROPOSITOS GENERALES OTROS SECTORES</t>
  </si>
  <si>
    <t>INVERSION FORZOSA  LEY 715 ALIMENTACION ESCOLAR  VIGENCIAS ANTERIORES</t>
  </si>
  <si>
    <t>22108037</t>
  </si>
  <si>
    <t>RENDIMIENTOS FINANCIEROS ALIMENTACION ESCOLAR</t>
  </si>
  <si>
    <t>ATENCION A POBLACION VULNERABLE MEDIANTE LA APLICACION DE METODOLOGIAS EDUCATIVAS FLEXIBLES</t>
  </si>
  <si>
    <t>22109133</t>
  </si>
  <si>
    <t>SGP PRESTACON DE SERVICIOS EDUCACION LEY 715 DE 2001</t>
  </si>
  <si>
    <t>SGP EDUCACION 715 SRPA</t>
  </si>
  <si>
    <t>TRANSPORTE ESCOLAR</t>
  </si>
  <si>
    <t>22109401</t>
  </si>
  <si>
    <t>CONSTRUCCION Y/O DOTACION CDI</t>
  </si>
  <si>
    <t>ESTIMULO A ESTUDIANTES EN PRACTICA</t>
  </si>
  <si>
    <t>APLICACIÓN DE PROYECTOS EDUCATIVOS TRANSVERSALES</t>
  </si>
  <si>
    <t>CALIDAD (ACEPTABILIDAD) INNOVADORES Y PROFESIONALES</t>
  </si>
  <si>
    <t>PROGRAMAS DE BIENESTAR SOCIAL</t>
  </si>
  <si>
    <t>22100133</t>
  </si>
  <si>
    <t>SGP. PRESTACION DE SERVICIOS EDUCACION LEY 715 DE 2001</t>
  </si>
  <si>
    <t>FONDO PARA EL TRABAJO Y DESARROLLO HUMANO</t>
  </si>
  <si>
    <t>22103261</t>
  </si>
  <si>
    <t>RECURSOS VIGENCIA ANTERIOR</t>
  </si>
  <si>
    <t>ESTIMULOS A ESTUDIANTES MEDIANTE PROGRAMAS DE INVESTIGACION</t>
  </si>
  <si>
    <t>22103311</t>
  </si>
  <si>
    <t>GRATUIDAD DE LA EDUCACION</t>
  </si>
  <si>
    <t>22105321</t>
  </si>
  <si>
    <t>SGP INVERSION FORZOSA EDUCACION GRATUIDAD</t>
  </si>
  <si>
    <t>MANTENIMIENTO DE ESTABLECIMIENTOS EDUCATIVOS</t>
  </si>
  <si>
    <t>22106443</t>
  </si>
  <si>
    <t>SGP INVERSION FORZOSA LEY 715 DE 2001 PROPOSITO GENERAL OTROS SECTORES</t>
  </si>
  <si>
    <t>CONSTRUCCION, AMPLIACION, ADECUACION DE INFRAESTRUCTURA EDUCATIVA</t>
  </si>
  <si>
    <t>RECURSOS MEN -Convenio Interadtivo 1288 de 2013 vigencia expirada</t>
  </si>
  <si>
    <t>PROYECTO DE MODERNIZACION DE LA SECRETARIA DE EDUCACION</t>
  </si>
  <si>
    <t>22108991</t>
  </si>
  <si>
    <t>ACOMPAÑAMIENTO A PLANES DE MEJORAMIENTO</t>
  </si>
  <si>
    <t>22109003</t>
  </si>
  <si>
    <t>SGP INVERSION FORZOSA EDUCACION CALIDAD VIGENCIAS  ANTERIORES</t>
  </si>
  <si>
    <t>FORO EDUCATIVO</t>
  </si>
  <si>
    <t>22109023</t>
  </si>
  <si>
    <t>POBLACIONES INCLUIDAS AL DESARROLLO SOSTENIBLE</t>
  </si>
  <si>
    <t>ATENCION A LA POBLACION EN SITUACION DE DESPLAZAMIENTO</t>
  </si>
  <si>
    <t>22105551</t>
  </si>
  <si>
    <t>TOTAL INFORME SECRETARIA DE EDUCACION</t>
  </si>
  <si>
    <t>SECRETARIA DE INFRAESTRUCTURA</t>
  </si>
  <si>
    <t>22102891</t>
  </si>
  <si>
    <t>INCLUSION SOCIAL</t>
  </si>
  <si>
    <t>LOS CAMINOS DE LA VIDA</t>
  </si>
  <si>
    <t>ADULTO MAYOR Y DIGNO</t>
  </si>
  <si>
    <t>CONSTRUCCION Y MANTENIMIENTO DE CENTROS DE VIDA</t>
  </si>
  <si>
    <t>22103334</t>
  </si>
  <si>
    <t>RECURSOS PROPIOS ESTAMPILLA PRO ANCIANO CENTRO VIDA</t>
  </si>
  <si>
    <t>22103335</t>
  </si>
  <si>
    <t>RECURSOS ESTAMPILLA PROANCIANO CENTRO VIDA VIGENCIAS ANTERIORES (Recursos Estampilla pro anciano)</t>
  </si>
  <si>
    <t>ATENCION A GRUPOS VULNERABLES PROMOCION SOCIAL</t>
  </si>
  <si>
    <t>INICIO FELIZ (PRIMERA INFANCIA)</t>
  </si>
  <si>
    <t>PROTECCION INTEGRAL A LA PRIMERA INFANCIA</t>
  </si>
  <si>
    <t>RECURSOS CONPES VIGENCIAS EXPIRADAS</t>
  </si>
  <si>
    <t>HOGARES FELICES</t>
  </si>
  <si>
    <t>FORMACION Y ACOMPAÑAMIENTO PARA MI HOGAR</t>
  </si>
  <si>
    <t>PLANES DE VIVIENDA URBANA NUEVA Y DE MEJORAMIENTO</t>
  </si>
  <si>
    <t>RECURSOS REGALIAS POR EXPLOTACION DE MINERALES</t>
  </si>
  <si>
    <t>SOSTENIBILIDAD AMBIENTAL</t>
  </si>
  <si>
    <t>GESTION DEL RIESGO</t>
  </si>
  <si>
    <t>PREVENCION Y ATENCION DE DESASTRES</t>
  </si>
  <si>
    <t>REDUCCION Y MITIGACION DEL RIESGO DE DESASTRES</t>
  </si>
  <si>
    <t>PREVENCION Y REDUCCION DEL RIESGO</t>
  </si>
  <si>
    <t>RECURSOS CONVENIO 201 DPS-FIP Y MUNICIPIO DE BUCARAMANGA</t>
  </si>
  <si>
    <t>SALUD PUBLICA SALUD PARA TODOS Y CON TODOS</t>
  </si>
  <si>
    <t>EQUIPAMENTO MUNICIPAL</t>
  </si>
  <si>
    <t>SALUD AMBIENTAL</t>
  </si>
  <si>
    <t>CONSTRUCCION Y MANTENIMIENTO DE INFRAESTRUCTURA PARA PROTECCION DEL MEDIO AMBIENTE</t>
  </si>
  <si>
    <t>CIUDADANAS Y CIUDADANOS INTELIGENTES</t>
  </si>
  <si>
    <t>CULTURA</t>
  </si>
  <si>
    <t>A CUIDAR LO QUE ES VALIOSO RECUPERACION Y CONSERVACION DEL PATRIMONIO</t>
  </si>
  <si>
    <t>RECURSOS CONVENIO 951 GOBERNACION DE SANTANDER TEATRO SANTANDER</t>
  </si>
  <si>
    <t>RED ES ESPACIO PUBLICO</t>
  </si>
  <si>
    <t>DEPORTE Y RECREACION</t>
  </si>
  <si>
    <t>INTERVENCION SOCIAL DEL ESPACIO PUBLICO</t>
  </si>
  <si>
    <t>CONSTRUCCION, MANTENIMIENTO YO ADECUACION DE LOS ESCENARIOS DEPORTIVOS Y RECREATIVOS</t>
  </si>
  <si>
    <t>22103301</t>
  </si>
  <si>
    <t xml:space="preserve">SGP  LEY 715 PROPOSITO GENERAL VIGENCIA ANTERIOR  </t>
  </si>
  <si>
    <t>EQUIPAMIENTO MUNICIPAL</t>
  </si>
  <si>
    <t>PROYECTOS CON PLUSVALIA</t>
  </si>
  <si>
    <t>CONSTRUCCION DE PARQUES</t>
  </si>
  <si>
    <t>22101961</t>
  </si>
  <si>
    <t>Inversión Forzosa Ley 715 Otros Sectores Proposito General rendimentos financieros</t>
  </si>
  <si>
    <t>GENERACION Y O REHABILITACION DEL ESPACIO PUBLICO CORRESPONDIENTE AL PAGO COMPENSATORIO DE LOS DEBERES URBANISTICOS PARA PROVISION DEL ESPACIO GENERACION DE ESPACIO PUBLICO CORRESPONDIENTE AL PAGO COMPENSATORIO DE CESIONES</t>
  </si>
  <si>
    <t>22102311</t>
  </si>
  <si>
    <t>RECURSO PAGO COMPENSATORIO DE LOS DEBERES URBANISTICOS</t>
  </si>
  <si>
    <t>Rendimientos financieros Recursos pago Compensatorio de los deberes urbanisticos</t>
  </si>
  <si>
    <t>GENERACION DE ESPACIO PUBLICO CORRESPONDIENTE AL PAGO COMPENSATORIO DE CESIONES TIPO A</t>
  </si>
  <si>
    <t>22102321</t>
  </si>
  <si>
    <t>RECURSO PAGO COMPENSATORIO DE CESIONES TIPO A</t>
  </si>
  <si>
    <t>DEFICIT SECTOR EQUIPAMIENTO</t>
  </si>
  <si>
    <t>22103091</t>
  </si>
  <si>
    <t>MANTENIMIENTO, CONSERVACION Y RECUPERACION DE PARQUES Y ZONAS VERDES</t>
  </si>
  <si>
    <t>22106061</t>
  </si>
  <si>
    <t>22106062</t>
  </si>
  <si>
    <t>RECURSOS DE PLUSVALIA</t>
  </si>
  <si>
    <t>EQUIPAMIENTO</t>
  </si>
  <si>
    <t>CONSTRUCCION DE OBRAS DE INTERES COMUNITARIO EN DIFERENTES SECTORES DE LA CIUDAD</t>
  </si>
  <si>
    <t>22108181</t>
  </si>
  <si>
    <t>SGP LEY 715/01 PROPOSITO GENERAL VIGENCIA ANTERIOR</t>
  </si>
  <si>
    <t>GESTION ADECUACION YO MANTENIMIENTO DEL SISTEMA DE ESTACIONAMIENTOS Y PARQUEADEROS Y DEL ESPACIO PUBLICO</t>
  </si>
  <si>
    <t>22109501</t>
  </si>
  <si>
    <t>RECURSOS PAGO COMPENSADO POR CUPO DE PARQUEO</t>
  </si>
  <si>
    <t>22109507</t>
  </si>
  <si>
    <t>INFRAESTRUCTURA Y CONECTIVIDAD</t>
  </si>
  <si>
    <t>MOVILIDAD</t>
  </si>
  <si>
    <t>TRANSPORTE</t>
  </si>
  <si>
    <t>PROMOCION DE MODOS DE TRANSPORTE NO MOTORIZADOS</t>
  </si>
  <si>
    <t>INFRAESTRUCTURA PARA TRANSPORTE NO MOTORIZADO (REDES PEATONALES Y CICLORUTAS)</t>
  </si>
  <si>
    <t>22102751</t>
  </si>
  <si>
    <t>PROGRAMA MANTENIMIENTO Y CONSTRUCCION DE RED VIAL URBANA</t>
  </si>
  <si>
    <t>DEFICIT SECTOR TRANSPORTE</t>
  </si>
  <si>
    <t>22103081</t>
  </si>
  <si>
    <t>MEGAPROYECTOS DE INFRAESTRUCTURA VIAL</t>
  </si>
  <si>
    <t xml:space="preserve">RECURSOS DE VALORIZACION  </t>
  </si>
  <si>
    <t>22105225</t>
  </si>
  <si>
    <t>RECURSOS DE VALORIZACION VIGENCIAS EXPIRADAS</t>
  </si>
  <si>
    <t>22105228</t>
  </si>
  <si>
    <t>RENDIMIENTOS FINANCIEROS VALORIZACION VIGENCIAS EXPIRADAS</t>
  </si>
  <si>
    <t>OPTIMIZACION DE LA MALLA VIAL URBANA</t>
  </si>
  <si>
    <t>22106621</t>
  </si>
  <si>
    <t xml:space="preserve">RECURSOS PROPIOS </t>
  </si>
  <si>
    <t>22106623</t>
  </si>
  <si>
    <t>INVERSION FORZOSA LEY 715 OTROS SECTORES PROPOSITO GENERAL</t>
  </si>
  <si>
    <t>MANTENIMIENTO DE RED VIAL RURAL</t>
  </si>
  <si>
    <t>OPTIMIZACION DE LA MALLA VIAL VEREDAL</t>
  </si>
  <si>
    <t>22106611</t>
  </si>
  <si>
    <t>SERVICIOS PUBLICO</t>
  </si>
  <si>
    <t>SERVICIOS PUBLICOS DIFERENTES A ACUEDUCTO ALCANTARILLADO Y ASEO</t>
  </si>
  <si>
    <t>SERVICIOS PUBLICOS URBANOS Y RURALES</t>
  </si>
  <si>
    <t>CONSTRUCCION AMPLIACION Y MEJORAMIENTO DE ACUEDUCTOS Y ALCANTARILLADOS</t>
  </si>
  <si>
    <t>OBRAS DE ALUMBRADO PUBLICO MANTENIMIENTO Y ENERGIA</t>
  </si>
  <si>
    <t>RECURSOS ALUMBRADO PUBLICO INVERSION</t>
  </si>
  <si>
    <t>VIGENCIAS EXPIRADAS ALUMBRADO PUBLICO RECURSOS PROPIOS</t>
  </si>
  <si>
    <t>RECURSOS ALUMBRADO PUBLICO INVERSION GASTOS OPERATIVOS Y ADMINISTRATIVOS</t>
  </si>
  <si>
    <t>RECURSOS ALUMBRADO PUBLICO INVERSION ENERGIA Y FACTURACION</t>
  </si>
  <si>
    <t>RECURSOS DE ALUMBRADO PUBLICO INVERSION VIGENCIAS ANTERIORES</t>
  </si>
  <si>
    <t>OBRAS SERVICIOS PUBLICOS DIFERENTES A ACUEDUCTO ALCANTARILLADO Y ASEO</t>
  </si>
  <si>
    <t>Recursos Regalia vigencia expiradas</t>
  </si>
  <si>
    <t>AGUA POTABEL Y SANEAMIENTO BASICO</t>
  </si>
  <si>
    <t>SUBSIDIO A LA DEMANDA PARA SERVICIO DE ACUEDUCTO</t>
  </si>
  <si>
    <t>SGP INVERSION FORZOSA LEY 715 AGUA POTABLE Y SANEAMIENTO BASICO</t>
  </si>
  <si>
    <t>INVERSION FORZOSA LEY 715 AGUA POTABLE Y SANEAMIENTO BASICO VIGENCIA ANTERIOR</t>
  </si>
  <si>
    <t>RENDIMIENTOS FINANCIEROS FONDO DE SOLIDARIDAD Y REDISTRIBUCION DEL INGRESO</t>
  </si>
  <si>
    <t>SUBSIDIO A LA DEMANDA PARA SERVICIO DE ALCANTARILLADO</t>
  </si>
  <si>
    <t>SGP INVERSION FORZOSA LEY 715 AGUA POTABLE Y SANEAMIENTO BASICO  VIGENCIA ANTERIOR</t>
  </si>
  <si>
    <t>RECURSOS FONDO SOLIDARIDAD Y REDISTRIBUCION DEL INGRESO VIGENCIAS ANTERIORES</t>
  </si>
  <si>
    <t>SUBSIDIO A LA DEMANDA PARA SERVICIO DE ASEO</t>
  </si>
  <si>
    <t>SGP INVERSION FORZOSA LEY 715 AGUA POTABLE Y SANEAMIENTO BASICO VIGENCIA ANTERIOR</t>
  </si>
  <si>
    <t>ESTUDIO DISEÑO E INTERVENTORIAS</t>
  </si>
  <si>
    <t>FORMACION Y ACOMPAÑAMIENTO PARA MI HOGAR Y MEJORAMIENTO Y CONSOLIDACION DE LA CIUDAD CONSTRUIDA</t>
  </si>
  <si>
    <t>PROGRAMA DE SANEAMIENTO BASICO CONSTRUCCION, AMPLIACION Y MEJORAMIENTO DE ACUEDUCTOS, ALCANTARILLADOS Y POTABILIZACION DEL AGUA PARA EL MEJORAMIENTO DE VIVIENDA</t>
  </si>
  <si>
    <t>TOTAL INFORME SECRETARIA DE INFRAESTRUCTURA</t>
  </si>
  <si>
    <t>SECRETARIA DE DESARROLLO SOCIAL</t>
  </si>
  <si>
    <t>DESARROLLO COMUNITARIO</t>
  </si>
  <si>
    <t>NUEVOS LIDERAZGOS</t>
  </si>
  <si>
    <t>ATENCION A LA MUJER</t>
  </si>
  <si>
    <t>INSTITUCIONES DEMOCRATICAS DE BASE FORTALECIDAS</t>
  </si>
  <si>
    <t>SEGURIDAD SOCIAL EN SALUD Y RIESGOS PROFESIONALES JUNTAS ADMINISTRADORAS LOCALES</t>
  </si>
  <si>
    <t>22102161</t>
  </si>
  <si>
    <t>CAPACITACION Y PROMOCION DE LA PARTICIPACION COMUNITARIA Y CIUDADANA</t>
  </si>
  <si>
    <t>VIGENCIAS EXPIRADAS SECTOR POBLACION VULNERABLE</t>
  </si>
  <si>
    <t>SGP LIBRE INVERSION PROPOSITOS GENERALES INVERSION FORZOSA LEY 715,VIGENCIAS EXPIRADAS</t>
  </si>
  <si>
    <t>ATENCION PRIORITARIA Y FOCALIZADA A GRUPOS DE POBLACION VULNERABLE</t>
  </si>
  <si>
    <t>ATENCION GRUPOS VULNERABLES PROMOCION SOCIAL</t>
  </si>
  <si>
    <t>HABITANTE DE LA CALLE</t>
  </si>
  <si>
    <t>SEGURO EXEQUIAL</t>
  </si>
  <si>
    <t>ATENCION AL HABITANTE DE LA CALLE</t>
  </si>
  <si>
    <t>SGP INVERSION FORZOSA LEY 715 DE 2001 PROPOSITOS GENERALES OTROS SECTORES</t>
  </si>
  <si>
    <t>POBLACION CON DISCAPACIDAD</t>
  </si>
  <si>
    <t>ATENCION A DISCAPACITADOS</t>
  </si>
  <si>
    <t>PREVENCION Y ATENCION A POBLACION EN CONDICION DE ADICCION A SUSTANCIAS PSICOACTIVAS</t>
  </si>
  <si>
    <t>POBLACION CON ADICCION A SUSTANCIAS PSICOACTIVAS</t>
  </si>
  <si>
    <t>22102621</t>
  </si>
  <si>
    <t>TRABAJADORAS Y TRABAJADORES SEXUALES</t>
  </si>
  <si>
    <t>PREVENCION TRABAJO SEXUAL</t>
  </si>
  <si>
    <t>22102631</t>
  </si>
  <si>
    <t>CENTROS DE RECLUSION</t>
  </si>
  <si>
    <t>POBLACION CARCELARIA Y POSTPENADOS</t>
  </si>
  <si>
    <t>ATENCION A LA POBLACION</t>
  </si>
  <si>
    <t>22108131</t>
  </si>
  <si>
    <t>RECURSOS CONPES 162 DE 2013 VIGENCIAS ANTERIORES</t>
  </si>
  <si>
    <t>LIQUIDACION CONVENIO 929 DE 2008 ATENCION INTEGRAL A LA PRIMERA INFANCIA VIGENCIAS ANTERIORES</t>
  </si>
  <si>
    <t>RECURSOS CONPES 3861 VIGENCIAS ANTERIORES</t>
  </si>
  <si>
    <t>22107073</t>
  </si>
  <si>
    <t>RECURSOS SGP PRIMERA INFANCIA</t>
  </si>
  <si>
    <t>22108691</t>
  </si>
  <si>
    <t>PROTECCION INTEGRAL DE LA NIÑEZ</t>
  </si>
  <si>
    <t>JUGANDO Y APRENDIENDO (INFANCIA)</t>
  </si>
  <si>
    <t>22102551</t>
  </si>
  <si>
    <t>22102553</t>
  </si>
  <si>
    <t>ERRADICACION DEL TRABAJO INFANTIL</t>
  </si>
  <si>
    <t>22102923</t>
  </si>
  <si>
    <t>CRECIENDO Y CONSTRUYENDO (ADOLESCENCIA)</t>
  </si>
  <si>
    <t>PROTECCION INTEGRAL A LA ADOLESCENCIA</t>
  </si>
  <si>
    <t>22102601</t>
  </si>
  <si>
    <t>22102603</t>
  </si>
  <si>
    <t>INVERSION FORZOSA LEY 715 DE 2001 PROPOSITOS GENERALES LIBRE INVERSION</t>
  </si>
  <si>
    <t>PRIMERO MI FAMILIA</t>
  </si>
  <si>
    <t>PROGRAMA FAMILIAS EN ACCION</t>
  </si>
  <si>
    <t>22109461</t>
  </si>
  <si>
    <t>22100913</t>
  </si>
  <si>
    <t>ATENCION INTEGRAL AL ADULTO MAYOR</t>
  </si>
  <si>
    <t>22107101</t>
  </si>
  <si>
    <t>INVERSION FORZOSA LEY 715 DE 2011 PROOPOSITO GENERAL  OTROS SECTORES</t>
  </si>
  <si>
    <t>CENTROS DE BIENESTAR DEL ANCIANO Y CENTROS DE VIDA</t>
  </si>
  <si>
    <t>22108741</t>
  </si>
  <si>
    <t>RECURSOS PROPIOS ESTAMPILLA PRO ANCIANO CENTROS VIDA</t>
  </si>
  <si>
    <t>22108742</t>
  </si>
  <si>
    <t>RECURSOS PROPIOS ESTAMPILLA PRO ANCIANO CENTROS DE BIENESTAR DEL ANCIANO</t>
  </si>
  <si>
    <t>RECURSOS ESTAMPILLA PRO ANCIANO CENTROS VIDA VIGENCIAS ANTERIORES (RECURSOS ESTAMPILLA PRO ANCIANO)</t>
  </si>
  <si>
    <t>22108744</t>
  </si>
  <si>
    <t>RECURSOS ESTAMPILLA PROANCIANO CENTROS DE BIENESTAR DEL ANCIANO VIGENCIAS ANTERIORES</t>
  </si>
  <si>
    <t>22108745</t>
  </si>
  <si>
    <t>RECURSOS ESTAMPILLA DEPARTAMENTAL CENTRO VIDA</t>
  </si>
  <si>
    <t>22108746</t>
  </si>
  <si>
    <t>RECURSOS ESTAMPILLAS DEPARTAMENTAL CENTRO DE BIENESTAR DEL ANCIANO</t>
  </si>
  <si>
    <t>RENDIMIENTOS FINANCIEROS RECURSOS PROPIOS ESTAMPILLA PRO ANCIANO MUNICIPAL</t>
  </si>
  <si>
    <t>ESTAMPILLA PROANCIANO MUNICIPAL VIGENCIAS EXPIRADAS</t>
  </si>
  <si>
    <t>MUJERES Y EQUIDAD DE GENERO</t>
  </si>
  <si>
    <t>VIDA LIBRE DE VIOLENCIAS</t>
  </si>
  <si>
    <t>22107081</t>
  </si>
  <si>
    <t>22107083</t>
  </si>
  <si>
    <t>RURALIDAD CON EQUIDAD</t>
  </si>
  <si>
    <t>AGROPECUARIO</t>
  </si>
  <si>
    <t>NUESTRO PROYECTO AGROPECUARIO</t>
  </si>
  <si>
    <t>ATENCION AL CAMPESINO</t>
  </si>
  <si>
    <t>22107111</t>
  </si>
  <si>
    <t>TOTAL INFORME SECRETARIA DE DESARROLLO SOCIAL</t>
  </si>
  <si>
    <t>SECRETARIA DEL INTERIOR</t>
  </si>
  <si>
    <t>JUSTICIA Y SEGURIDAD</t>
  </si>
  <si>
    <t>COMPARENDO AMBIENTAL</t>
  </si>
  <si>
    <t>22101211</t>
  </si>
  <si>
    <t>RECURSOS COMPARENDO AMBIENTAL</t>
  </si>
  <si>
    <t>PROMOCION DE LA CONVIVENCIA CIUDADANA</t>
  </si>
  <si>
    <t>22109801</t>
  </si>
  <si>
    <t>INSPECCIONES Y COMISARIAS QUE FUNCIONAN</t>
  </si>
  <si>
    <t>22102641</t>
  </si>
  <si>
    <t>VICTIMAS DEL CONFLICTO INTERNO ARMADO</t>
  </si>
  <si>
    <t>PREVENCION ATENCION Y ASISTENCIA INTEGRAL A VICTIMAS DEL CONFLICTO</t>
  </si>
  <si>
    <t>22109791</t>
  </si>
  <si>
    <t>RENDIMIENTOS FINANCIEROS FONDO VICTIMAS</t>
  </si>
  <si>
    <t>POBLACION EN PROCESO DE REINTEGRACION</t>
  </si>
  <si>
    <t>POBLACION REINSERTADA Y DESMOVILIZADA</t>
  </si>
  <si>
    <t>22108781</t>
  </si>
  <si>
    <t>POBLACION CARCELARIA Y POSPENADOS</t>
  </si>
  <si>
    <t>22102651</t>
  </si>
  <si>
    <t>CONSTRUCCION DE PAZ Y CONVIVENCIA FAMILIAR</t>
  </si>
  <si>
    <t>22102681</t>
  </si>
  <si>
    <t>ATENCION A ADOLESCENTES INFRACTORES DE LA LEY PENAL</t>
  </si>
  <si>
    <t>CONOCIMIENTO DEL RIESGO DEL DESASTRE</t>
  </si>
  <si>
    <t>MANEJO DE EMERGENCIAS Y DESASTRES</t>
  </si>
  <si>
    <t>FONDO DE GESTION DEL RIESGO DE DESASTRES EN EL MUNICIPIO DE BUCARAMANGA</t>
  </si>
  <si>
    <t>REDUCCION  Y MITIGACION DEL RIESGO  DE DESASTRE</t>
  </si>
  <si>
    <t>RED DE ESPACIO PUBLICO</t>
  </si>
  <si>
    <t>MANTENIMIENTO Y ADMINISTRACION DE PLAZAS DE MERCADO</t>
  </si>
  <si>
    <t>CONTROL DEFENSA Y PRESERVACION DEL ESPACIO PUBLICO</t>
  </si>
  <si>
    <t>SEGURIDAD Y CONVIVENCIA</t>
  </si>
  <si>
    <t>CASAS DE JUSTICIA</t>
  </si>
  <si>
    <t>FORTALECIMIENTO DE LA JUSTICIA MUNICIPAL</t>
  </si>
  <si>
    <t>SEGURIDAD CON LOGICA Y ETICA</t>
  </si>
  <si>
    <t>FONDO DE VIGILANCIA Y SEGURIDAD CIUDADANA</t>
  </si>
  <si>
    <t>22101221</t>
  </si>
  <si>
    <t>RECURSOS PROPIOS  FONDO DE VIGILANCIA Y SEGURIDAD  VIGENCIAS ANTERIORES</t>
  </si>
  <si>
    <t>RENDIMIENTOS FINANCIEROS FONDO VIGILANCIA Y SEGURIDAD CIUDADANA</t>
  </si>
  <si>
    <t>FONDO LEY 418 SEGURIDAD Y VIGILANCIA</t>
  </si>
  <si>
    <t>22102942</t>
  </si>
  <si>
    <t>CONTRIBUCION 5% CONTRATOS DE OBRA PUBLICA VIGENCIAS ANTERIORES</t>
  </si>
  <si>
    <t>22102944</t>
  </si>
  <si>
    <t xml:space="preserve">CONTRIBUCION 5% CONTRATOS DE OBRA PUBLICA   </t>
  </si>
  <si>
    <t>CONVIVENCIA</t>
  </si>
  <si>
    <t>PROTECCION AL CONSUMIDOR</t>
  </si>
  <si>
    <t>FONDO DE PROTECCION AL CONSUMIDOR</t>
  </si>
  <si>
    <t>22101231</t>
  </si>
  <si>
    <t>RECURSOS PROPIOS FONDO PROTECCION AL CONSUMIDOR VIGENCIAS ANTERIORES</t>
  </si>
  <si>
    <t>RECURSOS CONVENIO INTERADTIVO SIC</t>
  </si>
  <si>
    <t xml:space="preserve">RENDIMIENTOS FINANCIEROS  </t>
  </si>
  <si>
    <t>FORTALECIMIENTO A LOS DERECHOS HUMANOS</t>
  </si>
  <si>
    <t>DERECHOS HUMANOS</t>
  </si>
  <si>
    <t>TOTAL INFORME SECRETARIA DEL INTERIOR</t>
  </si>
  <si>
    <t>SECRETARIA DE PLANEACION</t>
  </si>
  <si>
    <t>INSTITUCIONES DEMOCRATICAS DE BASE FORTALECIDAS E INCLUYENTES</t>
  </si>
  <si>
    <t>CONCEJO TERRITORIAL DE PLANEACION</t>
  </si>
  <si>
    <t>22108421</t>
  </si>
  <si>
    <t>UNA CIUDAD VISIBLE QUE TOMA DECISIONES INTELIGENTES</t>
  </si>
  <si>
    <t>APORTES A PROGRAMAS Y ACTIVIDADES DE INTERES PUBLICO</t>
  </si>
  <si>
    <t>ESTRATIFICACION SOCIOECONOMICA</t>
  </si>
  <si>
    <t>22108332</t>
  </si>
  <si>
    <t>RECURSOS ESTRATIFICACION VIGENCIAS ANTERIORES</t>
  </si>
  <si>
    <t xml:space="preserve">RECURSOS ESTRATIFICACION  </t>
  </si>
  <si>
    <t>RENDIMIENTOS FINANCIEROS RECURSOS ESTRATIFACION</t>
  </si>
  <si>
    <t>DESCENTRALIZACION DEL SISBEN</t>
  </si>
  <si>
    <t>22108441</t>
  </si>
  <si>
    <t>GOBERNANZA URBANA</t>
  </si>
  <si>
    <t>ORDENAMIENTO TERRITORIAL EN MARCHA</t>
  </si>
  <si>
    <t>GESTION DEL PLAN DE ORDENAMIENTO</t>
  </si>
  <si>
    <t>DISEÑO URBANO INTELIGENTE Y SUSTENTABLE</t>
  </si>
  <si>
    <t>TALLER DE ARQUITECTURA</t>
  </si>
  <si>
    <t>22102691</t>
  </si>
  <si>
    <t>UNA CIUDAD QUE HACE Y EJECUTA PLANES</t>
  </si>
  <si>
    <t>INSTRUMENTOS DE PLANEAMIENTO Y OPERACIONES URBANAS ESTRATEGICAS</t>
  </si>
  <si>
    <t>22101581</t>
  </si>
  <si>
    <t>SGP LEY 715  PROPOSITO GENERAL VIGENCIAS ANTERIORES</t>
  </si>
  <si>
    <t>TERRITORIOS VULNERABLES, TERRITORIOS VISIBLES</t>
  </si>
  <si>
    <t>LEGALIZACION DE ASENTAMIENTOS</t>
  </si>
  <si>
    <t>TERRITORIOS METROPOLITANOS, PLANES CONJUNTOS</t>
  </si>
  <si>
    <t>CONTROL FISICO DE OBRAS</t>
  </si>
  <si>
    <t>TOTAL INFORME SECRETARIA DE PLANEACION</t>
  </si>
  <si>
    <t>ADMINISTRACION ARTICULADA  Y COHERENTE PASIVOS LABORALES Y PRESTACIONALES</t>
  </si>
  <si>
    <t>(Recursos Estampilla proanciano vigencias anteriores )</t>
  </si>
  <si>
    <t>FINANZAS PUBLICAS SOSTENIBLES Y COMPRENSIBLES PARA LA CIUDADANIA</t>
  </si>
  <si>
    <t>SENTENCIAS Y CONCILIACIONES</t>
  </si>
  <si>
    <t>PROCESOS INTEGRALES DE EVALUACION INSTITUCIONAL Y REORGANIZACION ADMINISTRATIVA</t>
  </si>
  <si>
    <t>PAGO DE DEFICIT FISCAL DE PASIVO LABORAL Y PRESTACIONAL EN PROGRAMAS DE SANEAMIENTO FISCAL Y FINANCIERO (CAUSADOS DESPUES DEL 31 DE DIC/2000)</t>
  </si>
  <si>
    <t>DEFICIT SECTOR FORTALECIMIENTO INSTITUCIONAL</t>
  </si>
  <si>
    <t>FOMENTO DESARROLLO Y PRACTICA DEL DEPORTE Y LA RECREACION A POBLACION VULNERABLE</t>
  </si>
  <si>
    <t>22103006</t>
  </si>
  <si>
    <t>SGP PROPOSITO GENERAL RECREACION Y DEPORTE VIGENCIAS EXPIRADAS</t>
  </si>
  <si>
    <t>TOTAL INFORME SECRETARIA DE HACIENDA (INVERSION)</t>
  </si>
  <si>
    <t>SECRETARIA DE SALUD Y AMBIENTE</t>
  </si>
  <si>
    <t>ESPACIOS VERDES PARA LA DEMOCRACIA</t>
  </si>
  <si>
    <t>AMBIENTAL</t>
  </si>
  <si>
    <t>ECOSISTEMAS PARA LA VIDA</t>
  </si>
  <si>
    <t>ADQUISICION DE PREDIOS PARA CONSERVACIÓN MANTENIMIENTO Y ESTUDIO DE FLORA Y FAUNA EN AREAS ABASTECEDORAS DE AGUA</t>
  </si>
  <si>
    <t>22102041</t>
  </si>
  <si>
    <t>REFORESTACION COMO MEDIDA COMPENSATORIA</t>
  </si>
  <si>
    <t>AMBIENTES PARA LA CIUDADANIA</t>
  </si>
  <si>
    <t>IMPLEMENTACION DEL PLAN DE GESTION DE RESIDUOS SOLIDOS PGIRS</t>
  </si>
  <si>
    <t>DISPOSICION, ELIMINACION Y RECICLAJE DE RESIDUOS LIQUIDOS Y SOLIDOS</t>
  </si>
  <si>
    <t>22102611</t>
  </si>
  <si>
    <t>22102614</t>
  </si>
  <si>
    <t>RECURSOS PROPIOS FONDO AMBIENTAL</t>
  </si>
  <si>
    <t>RECURSOS PROPIOS FONDO AMBIENTAL VIGENCIAS ANTERIORES</t>
  </si>
  <si>
    <t>EDUCACION AMBIENTAL</t>
  </si>
  <si>
    <t>EDUCACION AMBIENTAL NO FORMAL</t>
  </si>
  <si>
    <t>22102784</t>
  </si>
  <si>
    <t>FONDO AMBIENTAL</t>
  </si>
  <si>
    <t>CALIDAD AMBIENTAL Y ADAPTACION AL CAMBIO CLIMATICO</t>
  </si>
  <si>
    <t>OPERACION Y MANTENIMIENTO DE PLANTA DE TRATAMIENTO DE LIXIVIADOS</t>
  </si>
  <si>
    <t>22104831</t>
  </si>
  <si>
    <t>RECURSOS PROPIOS (VIGENCIAS FUTURAS)</t>
  </si>
  <si>
    <t>IMPLEMENTACION DE MECANISMOS DE FOMENTO DE LA PROTECCION DE CUENCAS HIDRICAS Y ECOSISTEMAS ESTRATEGICOS</t>
  </si>
  <si>
    <t>IMPLEMENTACION Y MANTENIMIENTO DEL SISTEMA DE GESTION AMBIENTAL SIGAM</t>
  </si>
  <si>
    <t>RECURSOS FONDO AMBIENTAL</t>
  </si>
  <si>
    <t>RECURSOS TRANSFRENCIA DEL SECTOR ELECTRICO</t>
  </si>
  <si>
    <t>FONDO ROTATORIO AMBIENTAL VIGENCIA ANTERIOR</t>
  </si>
  <si>
    <t>TOTAL INFORME SECRETARIA DE SALUD Y AMBIENTE</t>
  </si>
  <si>
    <t xml:space="preserve">SALUD PUBLICA </t>
  </si>
  <si>
    <t>SALUD</t>
  </si>
  <si>
    <t>DISCAPACIDAD</t>
  </si>
  <si>
    <t>22102733</t>
  </si>
  <si>
    <t>SGP SALUD PUBLICA RECURSOS LEY 715 DE 2001</t>
  </si>
  <si>
    <t>ATENCION INTEGRAL VICTIMAS DEL CONFLICTO</t>
  </si>
  <si>
    <t>22109173</t>
  </si>
  <si>
    <t>SALUD INFANTIL</t>
  </si>
  <si>
    <t xml:space="preserve">RECURSOS PROPIOS VIGENCIAS ANTERIORES </t>
  </si>
  <si>
    <t>22109943</t>
  </si>
  <si>
    <t>SGP SALUD PUBLICA RECURSOS LEY 715 DE 2001 VIGENCIAS ANTERIORES</t>
  </si>
  <si>
    <t>RECURSOS COMPES VIGENCIAS ANTERIORES</t>
  </si>
  <si>
    <t>RENDIMIENTOS FINANCIEROS VIGENCIAS ANTERIORES</t>
  </si>
  <si>
    <t>DIMENSION TRANSVERSAL GESTIN DIFERENCIAL DE POBLACIONES VULNERABLES</t>
  </si>
  <si>
    <t>22102443</t>
  </si>
  <si>
    <t>DIMENSION SALUD PUBLICA EN EMERGENCIAS Y DESASTRES</t>
  </si>
  <si>
    <t>22102403</t>
  </si>
  <si>
    <t>DIMENSION SALUD AMBIENTAL</t>
  </si>
  <si>
    <t>RENDIMIENTOS FINANCIEROS SALUD PUBLICA</t>
  </si>
  <si>
    <t>RECURSOS COLJUEGOS</t>
  </si>
  <si>
    <t>RECURSOS COLJUEGOS VIGENCIAS ANTERIORES</t>
  </si>
  <si>
    <t>DIMENSIÓN CONVIVENCIA SOCIAL Y SALUD MENTAL</t>
  </si>
  <si>
    <t>RECURSOS PROPIOS VIGENCIAS ANTERIORES</t>
  </si>
  <si>
    <t>DIMENSIÓN SEGURIDAD ALIMENTARIA Y NUTRICIONAL</t>
  </si>
  <si>
    <t>DIMENSIÓN VIDA SALUDABLE Y ENFERMEDADES TRANSMISIBLES</t>
  </si>
  <si>
    <t>APORTES MINISTERIOR DE SALUD VIGENCIA ANTERIOR</t>
  </si>
  <si>
    <t>Recursos COLJUEGOS</t>
  </si>
  <si>
    <t>DIMENSIÓN VIDA SALUDABLE Y CONDICIONES NO TRANSMISIBLES</t>
  </si>
  <si>
    <t>DIMENSIÓN SALUD Y ÁMBITO LABORAL</t>
  </si>
  <si>
    <t>DIMENSION FORTALECIMIENTO DE LA AUTORIDAD SANITARIA PARA LA GESTION DE LA SALUD</t>
  </si>
  <si>
    <t>DIMENSIÓN SEXUALIDAD, DERECHOS SEXUALES Y REPRODUCTIVOS</t>
  </si>
  <si>
    <t>ATENCION PRIMARIA EN SALUD</t>
  </si>
  <si>
    <t>SALUD SEXUAL Y REPRODUCTIVA</t>
  </si>
  <si>
    <t>REGIMEN SUBSIDIADO EN SALUD</t>
  </si>
  <si>
    <t>ASEGURAMIENTO</t>
  </si>
  <si>
    <t>SALDO CUENTA MAESTRA ESFUERZO PROPIO</t>
  </si>
  <si>
    <t>22105094</t>
  </si>
  <si>
    <t>SUBSIDIO A LA DEMANDA</t>
  </si>
  <si>
    <t>RECURSOS FOSYGA SSF POBLACION POBRE NO ASEGURADA</t>
  </si>
  <si>
    <t>RECURSOS FONPET 2017</t>
  </si>
  <si>
    <t>SGP RECURSOS SALUD CONTINUACION LEY 715 DE 2001</t>
  </si>
  <si>
    <t>RECURSOS PROPIOS COLJUEGOS AUDITORIA Y O INTERVENTORIA REGIMEN SUBSIDIADO</t>
  </si>
  <si>
    <t>SUPERINTENDENCIA NACIONAL DE SALUD SIN SITUACION DE FONDOS FOSYGA</t>
  </si>
  <si>
    <t>RECURSOS FOSYGA</t>
  </si>
  <si>
    <t>APORTES DEPARTAMENTO</t>
  </si>
  <si>
    <t>APORTES DEPARTAMENTO SIN SITUACION DE FONDOS</t>
  </si>
  <si>
    <t>RECURSOS DEPARTAMENTO SIN SITUACION DE FONDOS</t>
  </si>
  <si>
    <t>PRESTACION DEL SERVICIO</t>
  </si>
  <si>
    <t>SALDOS DE CUENTAS MAESTRAS EN SALUD</t>
  </si>
  <si>
    <t>22103052</t>
  </si>
  <si>
    <t>SALDO CUENTA MAESTRA SALUD PRESTACION DEL SERVICIO VIG ANTERIOR</t>
  </si>
  <si>
    <t>APORTE PATRONAL SGP LEY 175</t>
  </si>
  <si>
    <t>22105084</t>
  </si>
  <si>
    <t>APORTE PATRONAL SGP LEY 715</t>
  </si>
  <si>
    <t>PRESTACION DE SERVICIOS</t>
  </si>
  <si>
    <t>RECURSOS SALUD PRESTACION DE SERVICIOS LEY 715 DE 2001</t>
  </si>
  <si>
    <t>APORTE PATRONAL SGP SALUD LEY 715 DE 2001</t>
  </si>
  <si>
    <t>OTROS GASTOS EN SALUD</t>
  </si>
  <si>
    <t>OBSERVATORIO DE SALUD PUBLICA</t>
  </si>
  <si>
    <t>22100191</t>
  </si>
  <si>
    <t>FORTALECIMIENTO DE LA AUTORIDAD SANITARIA PARA LA GESTION DE LA SALUD</t>
  </si>
  <si>
    <t xml:space="preserve">FORTALECIMIENTO INSTITUCIONAL </t>
  </si>
  <si>
    <t>22102229</t>
  </si>
  <si>
    <t xml:space="preserve">RENDIMIENTOS FINANCIEROS   </t>
  </si>
  <si>
    <t>RENDIMIENTOS FINANCIEROS COLJUEGOS</t>
  </si>
  <si>
    <t>RECURSOS RENDIMIENTOS FINANCIEROS REGIMEN SUBSIDIADO</t>
  </si>
  <si>
    <t>INVERSION MEJORAMIENTO INFRAESTRUCTURA Y DOTACION RED PUBLICA</t>
  </si>
  <si>
    <t>CENTRO DE SALUD MOVILES</t>
  </si>
  <si>
    <t>FORTALECIMIENTO HLN</t>
  </si>
  <si>
    <t>TOTAL INFORME FONDO LOCAL DE SALUD</t>
  </si>
  <si>
    <t>TOTAL INFORME AMBIENTE + FONDO LOCAL DE SALUD</t>
  </si>
  <si>
    <t>SECRETARIA JURIDICA</t>
  </si>
  <si>
    <t>GOBIERNO TRANSPARENTE</t>
  </si>
  <si>
    <t>FORTALECIMIENTO INSTITUCIONAL Y LOGISTICO</t>
  </si>
  <si>
    <t>22102241</t>
  </si>
  <si>
    <t>ACCIONES CONSTITUCIONALES Y ACCIONES LEGALES, CULTURA DE LA LEGALIDAD Y LA ETICA PUBLICA</t>
  </si>
  <si>
    <t>TOTAL INFORME SECRETARIA JURIDICA</t>
  </si>
  <si>
    <t>INDERBU</t>
  </si>
  <si>
    <t>ATENCION PRIORITARIA Y FOCALIZADA A GRUPOS DE POBLACION  VULNERABLE</t>
  </si>
  <si>
    <t>ATENCION A GRUPOS EN SITUACION DE VULNERABILIDAD</t>
  </si>
  <si>
    <t>FOMENTO DESARROLLO Y PRACTICA DEL DEPORTE  Y LA RECREACION A POBLACION VULNERABLE</t>
  </si>
  <si>
    <t>LIBRE INVERSION PROPOSITO GENERAL INVERSION FORZOSA LEY 715</t>
  </si>
  <si>
    <t>FOMENTO DESARROLLO Y PRACTICA DEL DEPORTE  Y LA RECREACION A JOVENES</t>
  </si>
  <si>
    <t>ACTIVIDAD FISICA EDUCACION FISICA RECREACION Y DEPORTE</t>
  </si>
  <si>
    <t>RECREACION INVERSION FORZOSA LEY 715 DE 2001 PROPOSITOS GENERALES</t>
  </si>
  <si>
    <t>LEY INVERSION PROPOSITO GENERAL INVERSION FORZOSA LEY 715</t>
  </si>
  <si>
    <t>RENDIMIENTOS FINANCIEROS RECREACION</t>
  </si>
  <si>
    <t>AMBIENTES DEPORTIVOS Y RECREATIVOS</t>
  </si>
  <si>
    <t>ESCENARIOS PARA LA GENTE</t>
  </si>
  <si>
    <t>LEY DEL DEPORTE (LEY 181/95 IMPTO ESPECT PUBLICOS)</t>
  </si>
  <si>
    <t>22101795</t>
  </si>
  <si>
    <t>LEY DEL DEPORTE (LEY 181/95 IMPTO ESPECT PUBLICOS VIGENCIA ANTERIOR)</t>
  </si>
  <si>
    <t>VIGENCIAS EXPIRADAS SECTOR DEPORTE Y RECREACION</t>
  </si>
  <si>
    <t>22107553</t>
  </si>
  <si>
    <t>SGP LIBRE INVERSION PROPOSITO GENERAL INVERSION FORZOSA LEY 715 VIGENCIAS EXPIRADAS</t>
  </si>
  <si>
    <t>TOTAL INFORME INDERBU</t>
  </si>
  <si>
    <t>VIVIENDA</t>
  </si>
  <si>
    <t>CONSTRUYENDO MI HOGAR</t>
  </si>
  <si>
    <t>PROYECTOS DE TITULACION Y LEGALIZACION DE PREDIOS</t>
  </si>
  <si>
    <t>22102871</t>
  </si>
  <si>
    <t>PLANES DE REUBICACION</t>
  </si>
  <si>
    <t>PROGRAMA DE SANEAMIENTO BASICO CONSTRUCCION AMPLIACION Y MEJORAMIENTO DE ACUEDUCTOS ALCANTARILLADOS Y POTABILIZACION DEL AGUA PARA EL MEJORAMIENTO DE VIVIENDA</t>
  </si>
  <si>
    <t>INVERSION FORZOSA LEY 715 AGUA POTABLE Y SANEAMIENTO BASICO</t>
  </si>
  <si>
    <t>RENDIMIENTOS FINANCIEROS AGUA POTABLE Y SANEAMIENTO BASICO</t>
  </si>
  <si>
    <t>TOTAL INFORME INVISBU</t>
  </si>
  <si>
    <t>INSTITUTO MUNICIPAL DE CULTURA Y TURISMO</t>
  </si>
  <si>
    <t>LECTURA, ESCRITURA Y ORALIDAD LEO</t>
  </si>
  <si>
    <t>FORTALECIMIENTO DE LA BIBLIOTECA PUBLICA MUNICIPAL GABRIEL TURBAY Y SUS BIBLIOTECAS SATELITES</t>
  </si>
  <si>
    <t>22101801</t>
  </si>
  <si>
    <t>22101803</t>
  </si>
  <si>
    <t>CULTURA INVERSION FORZOSA LEY 715 DE 2001 PROPOSITOS GENERALES</t>
  </si>
  <si>
    <t>PROCESOS DE FORMACION EN ARTE Y MUSICA</t>
  </si>
  <si>
    <t>FORMACION ARTISTICA Y CULTURAL</t>
  </si>
  <si>
    <t>22101203</t>
  </si>
  <si>
    <t>22101207</t>
  </si>
  <si>
    <t>CULTURA RENDIMIENTOS FINANCIEROS</t>
  </si>
  <si>
    <t>FOMENTO DE LA PRODUCCION ARTISTICA</t>
  </si>
  <si>
    <t>CULTURA INVERSION FORZOSA LEY 715 DE 2001 PROPOSITOS GENERALES VIGENCIAS ANTERIORES</t>
  </si>
  <si>
    <t>CONSTRUCCION ADECUACIONMEJORAMIENTO Y DOTACION DE LA INFRAESTRUCTURA DE LOS ESCENARIOS PARA LOS ESPECTACULOS PUBLICOS DE LAS ARTES ESCENICAS</t>
  </si>
  <si>
    <t>22101841</t>
  </si>
  <si>
    <t>RECURSOS CONTRIBUCION PARAFISCAL DE LOS ESPECTACULOS PUBLICOS DE LAS ARTES ESCENICAS</t>
  </si>
  <si>
    <t>22101842</t>
  </si>
  <si>
    <t>EMPLEO FORMAL Y PRODUCTIVO</t>
  </si>
  <si>
    <t>PROMOCION DEL DESARROLLO</t>
  </si>
  <si>
    <t>GESTION INTEGRAL DEL TURISMO</t>
  </si>
  <si>
    <t>DESARROLLO Y PROMOCION DE LA ACTIVIDAD TURISTICA</t>
  </si>
  <si>
    <t>TOTAL INFORME INSTITUTO MUNICIPAL DE CULTURA</t>
  </si>
  <si>
    <t>INSTITUTO MUNICIPAL DEL EMPLEO (IMEBU)</t>
  </si>
  <si>
    <t>PRODUCTIVIDAD Y GENERACION DE OPORTUNIDADES</t>
  </si>
  <si>
    <t>FORTALECIMEINTO EMPRESARIAL</t>
  </si>
  <si>
    <t>INSTITUTO MUNICIPAL DEL EMPLEO</t>
  </si>
  <si>
    <t>TOTAL INFORME INSTITUTO MUNICIPAL DEL EMPLEO - IMEBU</t>
  </si>
  <si>
    <t xml:space="preserve">DISPONIBILIDADES </t>
  </si>
  <si>
    <t>EDUCACION PARA LA REHABILITACION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</si>
</sst>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#,##0.00;[Red]#,##0.00"/>
    <numFmt numFmtId="167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</font>
    <font>
      <sz val="11"/>
      <color theme="1"/>
      <name val="Arial"/>
      <family val="2"/>
    </font>
    <font>
      <u/>
      <sz val="10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A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</cellStyleXfs>
  <cellXfs count="80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vertical="center" wrapText="1"/>
    </xf>
    <xf numFmtId="4" fontId="12" fillId="0" borderId="8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vertical="center" wrapText="1"/>
    </xf>
    <xf numFmtId="4" fontId="12" fillId="0" borderId="12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10" fontId="3" fillId="0" borderId="13" xfId="0" applyNumberFormat="1" applyFont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3" fillId="0" borderId="12" xfId="4" applyFont="1" applyFill="1" applyBorder="1" applyAlignment="1" applyProtection="1">
      <alignment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 wrapText="1"/>
    </xf>
    <xf numFmtId="4" fontId="12" fillId="0" borderId="12" xfId="0" applyNumberFormat="1" applyFont="1" applyFill="1" applyBorder="1" applyAlignment="1">
      <alignment vertical="center"/>
    </xf>
    <xf numFmtId="165" fontId="3" fillId="0" borderId="12" xfId="1" applyNumberFormat="1" applyFont="1" applyFill="1" applyBorder="1"/>
    <xf numFmtId="10" fontId="12" fillId="0" borderId="13" xfId="2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vertical="center" wrapText="1"/>
    </xf>
    <xf numFmtId="3" fontId="3" fillId="0" borderId="12" xfId="0" applyNumberFormat="1" applyFont="1" applyFill="1" applyBorder="1"/>
    <xf numFmtId="0" fontId="11" fillId="0" borderId="12" xfId="0" applyFont="1" applyFill="1" applyBorder="1" applyAlignment="1">
      <alignment vertical="center" wrapText="1"/>
    </xf>
    <xf numFmtId="4" fontId="3" fillId="3" borderId="12" xfId="0" applyNumberFormat="1" applyFont="1" applyFill="1" applyBorder="1" applyAlignment="1">
      <alignment vertical="center"/>
    </xf>
    <xf numFmtId="2" fontId="3" fillId="0" borderId="12" xfId="0" applyNumberFormat="1" applyFont="1" applyFill="1" applyBorder="1"/>
    <xf numFmtId="0" fontId="14" fillId="0" borderId="12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vertical="center" wrapText="1"/>
    </xf>
    <xf numFmtId="3" fontId="3" fillId="3" borderId="12" xfId="0" applyNumberFormat="1" applyFont="1" applyFill="1" applyBorder="1"/>
    <xf numFmtId="164" fontId="3" fillId="0" borderId="12" xfId="1" applyFont="1" applyFill="1" applyBorder="1"/>
    <xf numFmtId="0" fontId="12" fillId="0" borderId="14" xfId="0" applyFont="1" applyBorder="1" applyAlignment="1">
      <alignment horizontal="left" vertical="center"/>
    </xf>
    <xf numFmtId="0" fontId="12" fillId="0" borderId="12" xfId="0" applyFont="1" applyFill="1" applyBorder="1" applyAlignment="1" applyProtection="1">
      <alignment vertical="top" wrapText="1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Fill="1" applyBorder="1" applyAlignment="1">
      <alignment vertical="center" wrapText="1"/>
    </xf>
    <xf numFmtId="4" fontId="12" fillId="0" borderId="16" xfId="0" applyNumberFormat="1" applyFont="1" applyFill="1" applyBorder="1" applyAlignment="1">
      <alignment vertical="center"/>
    </xf>
    <xf numFmtId="4" fontId="3" fillId="0" borderId="16" xfId="0" applyNumberFormat="1" applyFont="1" applyFill="1" applyBorder="1" applyAlignment="1">
      <alignment vertical="center"/>
    </xf>
    <xf numFmtId="164" fontId="3" fillId="0" borderId="12" xfId="1" applyFont="1" applyFill="1" applyBorder="1" applyAlignment="1">
      <alignment vertical="center"/>
    </xf>
    <xf numFmtId="4" fontId="3" fillId="0" borderId="16" xfId="0" applyNumberFormat="1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vertical="center"/>
    </xf>
    <xf numFmtId="10" fontId="7" fillId="4" borderId="5" xfId="2" applyNumberFormat="1" applyFont="1" applyFill="1" applyBorder="1" applyAlignment="1">
      <alignment vertical="center"/>
    </xf>
    <xf numFmtId="4" fontId="7" fillId="4" borderId="5" xfId="0" applyNumberFormat="1" applyFont="1" applyFill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4" fontId="11" fillId="0" borderId="8" xfId="0" applyNumberFormat="1" applyFont="1" applyBorder="1" applyAlignment="1">
      <alignment vertical="center"/>
    </xf>
    <xf numFmtId="0" fontId="0" fillId="0" borderId="12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3" fontId="15" fillId="0" borderId="12" xfId="0" applyNumberFormat="1" applyFont="1" applyBorder="1"/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4" fontId="3" fillId="0" borderId="12" xfId="1" applyNumberFormat="1" applyFont="1" applyFill="1" applyBorder="1" applyAlignment="1">
      <alignment vertical="center"/>
    </xf>
    <xf numFmtId="0" fontId="12" fillId="0" borderId="12" xfId="4" applyFont="1" applyFill="1" applyBorder="1" applyAlignment="1" applyProtection="1">
      <alignment vertical="center" wrapText="1"/>
    </xf>
    <xf numFmtId="4" fontId="3" fillId="3" borderId="12" xfId="1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horizontal="justify" vertical="center"/>
    </xf>
    <xf numFmtId="0" fontId="9" fillId="0" borderId="12" xfId="0" applyFont="1" applyFill="1" applyBorder="1" applyAlignment="1">
      <alignment horizontal="justify" vertical="center" wrapText="1"/>
    </xf>
    <xf numFmtId="0" fontId="3" fillId="0" borderId="12" xfId="0" applyFont="1" applyFill="1" applyBorder="1" applyAlignment="1">
      <alignment horizontal="justify" vertical="center"/>
    </xf>
    <xf numFmtId="0" fontId="3" fillId="0" borderId="12" xfId="0" applyFont="1" applyFill="1" applyBorder="1" applyAlignment="1">
      <alignment horizontal="justify" vertical="center" wrapText="1"/>
    </xf>
    <xf numFmtId="0" fontId="12" fillId="0" borderId="12" xfId="0" applyFont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vertical="center" wrapText="1"/>
    </xf>
    <xf numFmtId="4" fontId="11" fillId="0" borderId="12" xfId="0" applyNumberFormat="1" applyFont="1" applyBorder="1" applyAlignment="1">
      <alignment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4" fontId="3" fillId="0" borderId="15" xfId="0" applyNumberFormat="1" applyFont="1" applyFill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4" fontId="3" fillId="0" borderId="11" xfId="0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18" xfId="0" applyFont="1" applyFill="1" applyBorder="1" applyAlignment="1" applyProtection="1">
      <alignment vertical="top" wrapText="1"/>
    </xf>
    <xf numFmtId="0" fontId="12" fillId="0" borderId="18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2" fillId="3" borderId="12" xfId="0" applyFont="1" applyFill="1" applyBorder="1" applyAlignment="1" applyProtection="1">
      <alignment vertical="top" wrapText="1"/>
    </xf>
    <xf numFmtId="0" fontId="6" fillId="4" borderId="5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4" fontId="11" fillId="3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4" fontId="12" fillId="0" borderId="20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4" fontId="11" fillId="5" borderId="27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4" fontId="11" fillId="5" borderId="32" xfId="0" applyNumberFormat="1" applyFont="1" applyFill="1" applyBorder="1" applyAlignment="1">
      <alignment horizontal="center" vertical="center" wrapText="1"/>
    </xf>
    <xf numFmtId="4" fontId="11" fillId="5" borderId="33" xfId="0" applyNumberFormat="1" applyFont="1" applyFill="1" applyBorder="1" applyAlignment="1">
      <alignment horizontal="center" vertical="center" wrapText="1"/>
    </xf>
    <xf numFmtId="4" fontId="11" fillId="5" borderId="34" xfId="0" applyNumberFormat="1" applyFont="1" applyFill="1" applyBorder="1" applyAlignment="1">
      <alignment horizontal="center" vertical="center" wrapText="1"/>
    </xf>
    <xf numFmtId="3" fontId="11" fillId="5" borderId="39" xfId="0" applyNumberFormat="1" applyFont="1" applyFill="1" applyBorder="1" applyAlignment="1">
      <alignment horizontal="center" vertical="center"/>
    </xf>
    <xf numFmtId="4" fontId="11" fillId="5" borderId="40" xfId="0" applyNumberFormat="1" applyFont="1" applyFill="1" applyBorder="1" applyAlignment="1">
      <alignment horizontal="center" vertical="center"/>
    </xf>
    <xf numFmtId="4" fontId="11" fillId="5" borderId="41" xfId="0" applyNumberFormat="1" applyFont="1" applyFill="1" applyBorder="1" applyAlignment="1">
      <alignment horizontal="center" vertical="center"/>
    </xf>
    <xf numFmtId="4" fontId="11" fillId="5" borderId="39" xfId="0" applyNumberFormat="1" applyFont="1" applyFill="1" applyBorder="1" applyAlignment="1">
      <alignment horizontal="center" vertical="center"/>
    </xf>
    <xf numFmtId="4" fontId="11" fillId="5" borderId="42" xfId="0" applyNumberFormat="1" applyFont="1" applyFill="1" applyBorder="1" applyAlignment="1">
      <alignment horizontal="center" vertical="center"/>
    </xf>
    <xf numFmtId="4" fontId="11" fillId="5" borderId="43" xfId="0" applyNumberFormat="1" applyFont="1" applyFill="1" applyBorder="1" applyAlignment="1">
      <alignment horizontal="center" vertical="center"/>
    </xf>
    <xf numFmtId="10" fontId="11" fillId="5" borderId="4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Alignment="1">
      <alignment vertical="center" wrapText="1"/>
    </xf>
    <xf numFmtId="4" fontId="12" fillId="0" borderId="29" xfId="0" applyNumberFormat="1" applyFont="1" applyBorder="1" applyAlignment="1">
      <alignment vertical="center"/>
    </xf>
    <xf numFmtId="0" fontId="11" fillId="6" borderId="44" xfId="0" applyFont="1" applyFill="1" applyBorder="1" applyAlignment="1">
      <alignment horizontal="left" vertical="center" wrapText="1"/>
    </xf>
    <xf numFmtId="0" fontId="11" fillId="6" borderId="46" xfId="0" applyFont="1" applyFill="1" applyBorder="1" applyAlignment="1">
      <alignment horizontal="left" vertical="center" wrapText="1"/>
    </xf>
    <xf numFmtId="4" fontId="11" fillId="6" borderId="46" xfId="0" applyNumberFormat="1" applyFont="1" applyFill="1" applyBorder="1" applyAlignment="1">
      <alignment horizontal="right" vertical="center" wrapText="1"/>
    </xf>
    <xf numFmtId="4" fontId="11" fillId="6" borderId="47" xfId="0" applyNumberFormat="1" applyFont="1" applyFill="1" applyBorder="1" applyAlignment="1">
      <alignment horizontal="right" vertical="center" wrapText="1"/>
    </xf>
    <xf numFmtId="4" fontId="11" fillId="6" borderId="48" xfId="0" applyNumberFormat="1" applyFont="1" applyFill="1" applyBorder="1" applyAlignment="1">
      <alignment horizontal="right" vertical="center" wrapText="1"/>
    </xf>
    <xf numFmtId="4" fontId="11" fillId="6" borderId="45" xfId="0" applyNumberFormat="1" applyFont="1" applyFill="1" applyBorder="1" applyAlignment="1">
      <alignment horizontal="right" vertical="center" wrapText="1"/>
    </xf>
    <xf numFmtId="4" fontId="11" fillId="6" borderId="49" xfId="0" applyNumberFormat="1" applyFont="1" applyFill="1" applyBorder="1" applyAlignment="1">
      <alignment horizontal="right" vertical="center" wrapText="1"/>
    </xf>
    <xf numFmtId="4" fontId="11" fillId="6" borderId="50" xfId="0" applyNumberFormat="1" applyFont="1" applyFill="1" applyBorder="1" applyAlignment="1">
      <alignment horizontal="right" vertical="center" wrapText="1"/>
    </xf>
    <xf numFmtId="10" fontId="11" fillId="6" borderId="50" xfId="0" applyNumberFormat="1" applyFont="1" applyFill="1" applyBorder="1" applyAlignment="1">
      <alignment horizontal="right" vertical="center" wrapText="1"/>
    </xf>
    <xf numFmtId="0" fontId="3" fillId="6" borderId="0" xfId="0" applyFont="1" applyFill="1" applyAlignment="1">
      <alignment vertical="center"/>
    </xf>
    <xf numFmtId="10" fontId="11" fillId="6" borderId="46" xfId="2" applyNumberFormat="1" applyFont="1" applyFill="1" applyBorder="1" applyAlignment="1">
      <alignment horizontal="right" vertical="center" wrapText="1"/>
    </xf>
    <xf numFmtId="4" fontId="11" fillId="6" borderId="51" xfId="0" applyNumberFormat="1" applyFont="1" applyFill="1" applyBorder="1" applyAlignment="1">
      <alignment horizontal="right" vertical="center" wrapText="1"/>
    </xf>
    <xf numFmtId="10" fontId="11" fillId="6" borderId="23" xfId="0" applyNumberFormat="1" applyFont="1" applyFill="1" applyBorder="1" applyAlignment="1">
      <alignment horizontal="right" vertical="center" wrapText="1"/>
    </xf>
    <xf numFmtId="0" fontId="12" fillId="0" borderId="51" xfId="0" applyFont="1" applyFill="1" applyBorder="1" applyAlignment="1">
      <alignment horizontal="left" vertical="center"/>
    </xf>
    <xf numFmtId="0" fontId="12" fillId="0" borderId="52" xfId="0" applyFont="1" applyFill="1" applyBorder="1" applyAlignment="1">
      <alignment vertical="center" wrapText="1"/>
    </xf>
    <xf numFmtId="4" fontId="12" fillId="0" borderId="21" xfId="0" applyNumberFormat="1" applyFont="1" applyFill="1" applyBorder="1" applyAlignment="1">
      <alignment vertical="center"/>
    </xf>
    <xf numFmtId="4" fontId="12" fillId="0" borderId="29" xfId="0" applyNumberFormat="1" applyFont="1" applyFill="1" applyBorder="1"/>
    <xf numFmtId="4" fontId="12" fillId="0" borderId="21" xfId="0" applyNumberFormat="1" applyFont="1" applyFill="1" applyBorder="1"/>
    <xf numFmtId="4" fontId="12" fillId="0" borderId="0" xfId="0" applyNumberFormat="1" applyFont="1" applyBorder="1"/>
    <xf numFmtId="4" fontId="12" fillId="0" borderId="53" xfId="0" applyNumberFormat="1" applyFont="1" applyBorder="1"/>
    <xf numFmtId="4" fontId="12" fillId="0" borderId="21" xfId="0" applyNumberFormat="1" applyFont="1" applyBorder="1"/>
    <xf numFmtId="4" fontId="12" fillId="0" borderId="53" xfId="0" applyNumberFormat="1" applyFont="1" applyFill="1" applyBorder="1" applyAlignment="1">
      <alignment vertical="center"/>
    </xf>
    <xf numFmtId="10" fontId="12" fillId="0" borderId="16" xfId="0" applyNumberFormat="1" applyFont="1" applyFill="1" applyBorder="1" applyAlignment="1">
      <alignment horizontal="right" vertical="center" wrapText="1"/>
    </xf>
    <xf numFmtId="0" fontId="12" fillId="0" borderId="55" xfId="0" applyFont="1" applyFill="1" applyBorder="1" applyAlignment="1">
      <alignment horizontal="left" vertical="center"/>
    </xf>
    <xf numFmtId="0" fontId="12" fillId="0" borderId="53" xfId="0" applyFont="1" applyFill="1" applyBorder="1" applyAlignment="1">
      <alignment vertical="center" wrapText="1"/>
    </xf>
    <xf numFmtId="4" fontId="12" fillId="0" borderId="29" xfId="0" applyNumberFormat="1" applyFont="1" applyFill="1" applyBorder="1" applyAlignment="1">
      <alignment vertical="center"/>
    </xf>
    <xf numFmtId="4" fontId="12" fillId="0" borderId="0" xfId="0" applyNumberFormat="1" applyFont="1" applyFill="1" applyBorder="1"/>
    <xf numFmtId="4" fontId="12" fillId="0" borderId="29" xfId="0" applyNumberFormat="1" applyFont="1" applyBorder="1"/>
    <xf numFmtId="10" fontId="12" fillId="0" borderId="29" xfId="0" applyNumberFormat="1" applyFont="1" applyFill="1" applyBorder="1" applyAlignment="1">
      <alignment horizontal="right" vertical="center" wrapText="1"/>
    </xf>
    <xf numFmtId="0" fontId="12" fillId="0" borderId="55" xfId="0" applyFont="1" applyFill="1" applyBorder="1" applyAlignment="1" applyProtection="1">
      <alignment horizontal="left" vertical="center"/>
    </xf>
    <xf numFmtId="0" fontId="12" fillId="0" borderId="53" xfId="0" applyFont="1" applyFill="1" applyBorder="1" applyAlignment="1" applyProtection="1">
      <alignment vertical="center" wrapText="1"/>
    </xf>
    <xf numFmtId="4" fontId="12" fillId="0" borderId="0" xfId="0" applyNumberFormat="1" applyFont="1" applyBorder="1" applyAlignment="1" applyProtection="1"/>
    <xf numFmtId="4" fontId="12" fillId="0" borderId="53" xfId="0" applyNumberFormat="1" applyFont="1" applyBorder="1" applyAlignment="1" applyProtection="1"/>
    <xf numFmtId="4" fontId="12" fillId="0" borderId="29" xfId="0" applyNumberFormat="1" applyFont="1" applyBorder="1" applyAlignment="1" applyProtection="1"/>
    <xf numFmtId="0" fontId="12" fillId="0" borderId="56" xfId="0" applyFont="1" applyFill="1" applyBorder="1" applyAlignment="1">
      <alignment horizontal="left" vertical="center"/>
    </xf>
    <xf numFmtId="0" fontId="12" fillId="0" borderId="57" xfId="0" applyFont="1" applyFill="1" applyBorder="1" applyAlignment="1">
      <alignment vertical="center" wrapText="1"/>
    </xf>
    <xf numFmtId="4" fontId="12" fillId="0" borderId="37" xfId="0" applyNumberFormat="1" applyFont="1" applyFill="1" applyBorder="1" applyAlignment="1">
      <alignment vertical="center"/>
    </xf>
    <xf numFmtId="4" fontId="12" fillId="0" borderId="37" xfId="0" applyNumberFormat="1" applyFont="1" applyBorder="1"/>
    <xf numFmtId="10" fontId="12" fillId="0" borderId="18" xfId="0" applyNumberFormat="1" applyFont="1" applyFill="1" applyBorder="1" applyAlignment="1">
      <alignment horizontal="right" vertical="center" wrapText="1"/>
    </xf>
    <xf numFmtId="4" fontId="11" fillId="6" borderId="18" xfId="0" applyNumberFormat="1" applyFont="1" applyFill="1" applyBorder="1" applyAlignment="1">
      <alignment horizontal="right" vertical="center" wrapText="1"/>
    </xf>
    <xf numFmtId="4" fontId="11" fillId="6" borderId="58" xfId="0" applyNumberFormat="1" applyFont="1" applyFill="1" applyBorder="1" applyAlignment="1">
      <alignment horizontal="right" vertical="center" wrapText="1"/>
    </xf>
    <xf numFmtId="9" fontId="11" fillId="6" borderId="46" xfId="2" applyFont="1" applyFill="1" applyBorder="1" applyAlignment="1">
      <alignment horizontal="right" vertical="center" wrapText="1"/>
    </xf>
    <xf numFmtId="4" fontId="12" fillId="0" borderId="0" xfId="0" applyNumberFormat="1" applyFont="1" applyFill="1" applyBorder="1" applyAlignment="1">
      <alignment vertical="center"/>
    </xf>
    <xf numFmtId="4" fontId="12" fillId="0" borderId="18" xfId="0" applyNumberFormat="1" applyFont="1" applyFill="1" applyBorder="1" applyAlignment="1">
      <alignment vertical="center"/>
    </xf>
    <xf numFmtId="164" fontId="12" fillId="0" borderId="0" xfId="1" applyFont="1" applyBorder="1" applyAlignment="1" applyProtection="1"/>
    <xf numFmtId="164" fontId="12" fillId="0" borderId="37" xfId="1" applyFont="1" applyBorder="1" applyAlignment="1" applyProtection="1"/>
    <xf numFmtId="0" fontId="11" fillId="0" borderId="44" xfId="0" applyFont="1" applyFill="1" applyBorder="1" applyAlignment="1">
      <alignment horizontal="left" vertical="center" wrapText="1"/>
    </xf>
    <xf numFmtId="4" fontId="11" fillId="6" borderId="21" xfId="0" applyNumberFormat="1" applyFont="1" applyFill="1" applyBorder="1" applyAlignment="1">
      <alignment horizontal="right" vertical="center" wrapText="1"/>
    </xf>
    <xf numFmtId="4" fontId="12" fillId="0" borderId="16" xfId="0" applyNumberFormat="1" applyFont="1" applyBorder="1"/>
    <xf numFmtId="4" fontId="12" fillId="0" borderId="16" xfId="0" applyNumberFormat="1" applyFont="1" applyBorder="1" applyAlignment="1" applyProtection="1"/>
    <xf numFmtId="164" fontId="12" fillId="0" borderId="29" xfId="1" applyFont="1" applyBorder="1" applyAlignment="1" applyProtection="1"/>
    <xf numFmtId="4" fontId="11" fillId="0" borderId="29" xfId="0" applyNumberFormat="1" applyFont="1" applyFill="1" applyBorder="1" applyAlignment="1">
      <alignment vertical="center"/>
    </xf>
    <xf numFmtId="4" fontId="11" fillId="6" borderId="11" xfId="0" applyNumberFormat="1" applyFont="1" applyFill="1" applyBorder="1" applyAlignment="1">
      <alignment horizontal="right" vertical="center" wrapText="1"/>
    </xf>
    <xf numFmtId="4" fontId="12" fillId="3" borderId="29" xfId="0" applyNumberFormat="1" applyFont="1" applyFill="1" applyBorder="1"/>
    <xf numFmtId="4" fontId="12" fillId="0" borderId="21" xfId="0" applyNumberFormat="1" applyFont="1" applyBorder="1" applyAlignment="1" applyProtection="1"/>
    <xf numFmtId="4" fontId="12" fillId="3" borderId="29" xfId="0" applyNumberFormat="1" applyFont="1" applyFill="1" applyBorder="1" applyAlignment="1">
      <alignment vertical="center"/>
    </xf>
    <xf numFmtId="4" fontId="12" fillId="0" borderId="30" xfId="0" applyNumberFormat="1" applyFont="1" applyBorder="1" applyAlignment="1" applyProtection="1"/>
    <xf numFmtId="4" fontId="12" fillId="0" borderId="18" xfId="0" applyNumberFormat="1" applyFont="1" applyBorder="1"/>
    <xf numFmtId="4" fontId="12" fillId="0" borderId="18" xfId="0" applyNumberFormat="1" applyFont="1" applyBorder="1" applyAlignment="1" applyProtection="1"/>
    <xf numFmtId="4" fontId="12" fillId="0" borderId="37" xfId="0" applyNumberFormat="1" applyFont="1" applyBorder="1" applyAlignment="1" applyProtection="1"/>
    <xf numFmtId="4" fontId="11" fillId="6" borderId="37" xfId="0" applyNumberFormat="1" applyFont="1" applyFill="1" applyBorder="1" applyAlignment="1">
      <alignment horizontal="right" vertical="center" wrapText="1"/>
    </xf>
    <xf numFmtId="4" fontId="11" fillId="6" borderId="12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 applyProtection="1"/>
    <xf numFmtId="4" fontId="12" fillId="3" borderId="0" xfId="0" applyNumberFormat="1" applyFont="1" applyFill="1" applyBorder="1"/>
    <xf numFmtId="4" fontId="11" fillId="6" borderId="57" xfId="0" applyNumberFormat="1" applyFont="1" applyFill="1" applyBorder="1" applyAlignment="1">
      <alignment horizontal="right" vertical="center" wrapText="1"/>
    </xf>
    <xf numFmtId="4" fontId="11" fillId="6" borderId="52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Fill="1" applyBorder="1" applyAlignment="1" applyProtection="1"/>
    <xf numFmtId="4" fontId="12" fillId="0" borderId="29" xfId="0" applyNumberFormat="1" applyFont="1" applyFill="1" applyBorder="1" applyAlignment="1" applyProtection="1"/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4" fontId="12" fillId="0" borderId="0" xfId="1" applyFont="1" applyFill="1" applyBorder="1" applyAlignment="1" applyProtection="1"/>
    <xf numFmtId="164" fontId="12" fillId="0" borderId="29" xfId="1" applyFont="1" applyFill="1" applyBorder="1" applyAlignment="1" applyProtection="1"/>
    <xf numFmtId="4" fontId="11" fillId="6" borderId="44" xfId="0" applyNumberFormat="1" applyFont="1" applyFill="1" applyBorder="1" applyAlignment="1">
      <alignment horizontal="right" vertical="center" wrapText="1"/>
    </xf>
    <xf numFmtId="4" fontId="11" fillId="6" borderId="29" xfId="0" applyNumberFormat="1" applyFont="1" applyFill="1" applyBorder="1" applyAlignment="1">
      <alignment horizontal="right" vertical="center" wrapText="1"/>
    </xf>
    <xf numFmtId="4" fontId="11" fillId="6" borderId="59" xfId="0" applyNumberFormat="1" applyFont="1" applyFill="1" applyBorder="1" applyAlignment="1">
      <alignment horizontal="right" vertical="center" wrapText="1"/>
    </xf>
    <xf numFmtId="164" fontId="12" fillId="0" borderId="16" xfId="1" applyFont="1" applyFill="1" applyBorder="1"/>
    <xf numFmtId="164" fontId="12" fillId="0" borderId="29" xfId="1" applyFont="1" applyFill="1" applyBorder="1"/>
    <xf numFmtId="164" fontId="12" fillId="0" borderId="18" xfId="1" applyFont="1" applyFill="1" applyBorder="1"/>
    <xf numFmtId="4" fontId="11" fillId="6" borderId="16" xfId="0" applyNumberFormat="1" applyFont="1" applyFill="1" applyBorder="1" applyAlignment="1">
      <alignment horizontal="right" vertical="center" wrapText="1"/>
    </xf>
    <xf numFmtId="4" fontId="12" fillId="0" borderId="15" xfId="0" applyNumberFormat="1" applyFont="1" applyBorder="1"/>
    <xf numFmtId="4" fontId="12" fillId="0" borderId="60" xfId="0" applyNumberFormat="1" applyFont="1" applyBorder="1"/>
    <xf numFmtId="164" fontId="12" fillId="0" borderId="53" xfId="1" applyFont="1" applyFill="1" applyBorder="1"/>
    <xf numFmtId="164" fontId="12" fillId="3" borderId="29" xfId="1" applyFont="1" applyFill="1" applyBorder="1"/>
    <xf numFmtId="4" fontId="12" fillId="0" borderId="30" xfId="0" applyNumberFormat="1" applyFont="1" applyFill="1" applyBorder="1" applyAlignment="1">
      <alignment vertical="center"/>
    </xf>
    <xf numFmtId="4" fontId="12" fillId="0" borderId="19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6" borderId="21" xfId="0" applyFont="1" applyFill="1" applyBorder="1" applyAlignment="1">
      <alignment vertical="center" wrapText="1"/>
    </xf>
    <xf numFmtId="4" fontId="11" fillId="6" borderId="21" xfId="0" applyNumberFormat="1" applyFont="1" applyFill="1" applyBorder="1" applyAlignment="1">
      <alignment vertical="center"/>
    </xf>
    <xf numFmtId="4" fontId="11" fillId="6" borderId="37" xfId="0" applyNumberFormat="1" applyFont="1" applyFill="1" applyBorder="1" applyAlignment="1">
      <alignment vertical="center"/>
    </xf>
    <xf numFmtId="4" fontId="11" fillId="6" borderId="21" xfId="0" applyNumberFormat="1" applyFont="1" applyFill="1" applyBorder="1"/>
    <xf numFmtId="4" fontId="11" fillId="6" borderId="29" xfId="0" applyNumberFormat="1" applyFont="1" applyFill="1" applyBorder="1"/>
    <xf numFmtId="0" fontId="11" fillId="0" borderId="26" xfId="0" applyFont="1" applyFill="1" applyBorder="1" applyAlignment="1" applyProtection="1">
      <alignment vertical="top" wrapText="1"/>
    </xf>
    <xf numFmtId="4" fontId="11" fillId="0" borderId="59" xfId="0" applyNumberFormat="1" applyFont="1" applyFill="1" applyBorder="1" applyAlignment="1">
      <alignment vertical="center"/>
    </xf>
    <xf numFmtId="4" fontId="11" fillId="0" borderId="18" xfId="0" applyNumberFormat="1" applyFont="1" applyFill="1" applyBorder="1" applyAlignment="1">
      <alignment vertical="center"/>
    </xf>
    <xf numFmtId="4" fontId="11" fillId="0" borderId="59" xfId="0" applyNumberFormat="1" applyFont="1" applyFill="1" applyBorder="1"/>
    <xf numFmtId="0" fontId="12" fillId="0" borderId="37" xfId="0" applyFont="1" applyFill="1" applyBorder="1" applyAlignment="1">
      <alignment vertical="center" wrapText="1"/>
    </xf>
    <xf numFmtId="4" fontId="12" fillId="3" borderId="37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1" fillId="6" borderId="21" xfId="0" applyFont="1" applyFill="1" applyBorder="1" applyAlignment="1">
      <alignment horizontal="left" vertical="center" wrapText="1"/>
    </xf>
    <xf numFmtId="4" fontId="11" fillId="6" borderId="22" xfId="0" applyNumberFormat="1" applyFont="1" applyFill="1" applyBorder="1" applyAlignment="1">
      <alignment horizontal="right" vertical="center" wrapText="1"/>
    </xf>
    <xf numFmtId="4" fontId="11" fillId="6" borderId="23" xfId="0" applyNumberFormat="1" applyFont="1" applyFill="1" applyBorder="1" applyAlignment="1">
      <alignment horizontal="right" vertical="center" wrapText="1"/>
    </xf>
    <xf numFmtId="4" fontId="12" fillId="0" borderId="21" xfId="5" applyNumberFormat="1" applyFont="1" applyFill="1" applyBorder="1" applyAlignment="1">
      <alignment vertical="center"/>
    </xf>
    <xf numFmtId="164" fontId="12" fillId="0" borderId="21" xfId="1" applyFont="1" applyFill="1" applyBorder="1"/>
    <xf numFmtId="4" fontId="12" fillId="0" borderId="52" xfId="0" applyNumberFormat="1" applyFont="1" applyFill="1" applyBorder="1" applyAlignment="1">
      <alignment vertical="center"/>
    </xf>
    <xf numFmtId="4" fontId="12" fillId="0" borderId="23" xfId="0" applyNumberFormat="1" applyFont="1" applyFill="1" applyBorder="1" applyAlignment="1">
      <alignment vertical="center"/>
    </xf>
    <xf numFmtId="10" fontId="12" fillId="0" borderId="53" xfId="0" applyNumberFormat="1" applyFont="1" applyFill="1" applyBorder="1" applyAlignment="1">
      <alignment horizontal="right" vertical="center" wrapText="1"/>
    </xf>
    <xf numFmtId="4" fontId="12" fillId="0" borderId="29" xfId="5" applyNumberFormat="1" applyFont="1" applyFill="1" applyBorder="1" applyAlignment="1">
      <alignment vertical="center"/>
    </xf>
    <xf numFmtId="4" fontId="12" fillId="0" borderId="31" xfId="0" applyNumberFormat="1" applyFont="1" applyFill="1" applyBorder="1" applyAlignment="1">
      <alignment vertical="center"/>
    </xf>
    <xf numFmtId="4" fontId="12" fillId="0" borderId="30" xfId="0" applyNumberFormat="1" applyFont="1" applyFill="1" applyBorder="1" applyAlignment="1" applyProtection="1">
      <alignment vertical="center"/>
    </xf>
    <xf numFmtId="4" fontId="12" fillId="0" borderId="57" xfId="0" applyNumberFormat="1" applyFont="1" applyFill="1" applyBorder="1" applyAlignment="1">
      <alignment vertical="center"/>
    </xf>
    <xf numFmtId="4" fontId="12" fillId="0" borderId="38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1" fillId="5" borderId="44" xfId="0" applyFont="1" applyFill="1" applyBorder="1" applyAlignment="1">
      <alignment horizontal="left" vertical="center" wrapText="1"/>
    </xf>
    <xf numFmtId="0" fontId="11" fillId="5" borderId="46" xfId="0" applyFont="1" applyFill="1" applyBorder="1" applyAlignment="1">
      <alignment horizontal="left" vertical="center" wrapText="1"/>
    </xf>
    <xf numFmtId="4" fontId="11" fillId="5" borderId="46" xfId="0" applyNumberFormat="1" applyFont="1" applyFill="1" applyBorder="1" applyAlignment="1">
      <alignment horizontal="right" vertical="center" wrapText="1"/>
    </xf>
    <xf numFmtId="10" fontId="11" fillId="5" borderId="5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/>
    </xf>
    <xf numFmtId="0" fontId="12" fillId="5" borderId="49" xfId="0" applyFont="1" applyFill="1" applyBorder="1" applyAlignment="1" applyProtection="1">
      <alignment vertical="center"/>
    </xf>
    <xf numFmtId="0" fontId="12" fillId="5" borderId="49" xfId="0" applyFont="1" applyFill="1" applyBorder="1" applyAlignment="1" applyProtection="1">
      <alignment horizontal="left" vertical="center"/>
    </xf>
    <xf numFmtId="0" fontId="11" fillId="5" borderId="48" xfId="0" applyFont="1" applyFill="1" applyBorder="1" applyAlignment="1" applyProtection="1">
      <alignment horizontal="center" vertical="center" wrapText="1"/>
    </xf>
    <xf numFmtId="0" fontId="12" fillId="5" borderId="24" xfId="0" applyFont="1" applyFill="1" applyBorder="1" applyAlignment="1" applyProtection="1">
      <alignment vertical="center"/>
    </xf>
    <xf numFmtId="0" fontId="12" fillId="5" borderId="49" xfId="0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0" fontId="3" fillId="5" borderId="49" xfId="0" applyFont="1" applyFill="1" applyBorder="1" applyAlignment="1">
      <alignment vertical="center"/>
    </xf>
    <xf numFmtId="0" fontId="12" fillId="0" borderId="53" xfId="0" applyFont="1" applyBorder="1" applyAlignment="1" applyProtection="1">
      <alignment vertical="center"/>
    </xf>
    <xf numFmtId="0" fontId="11" fillId="0" borderId="53" xfId="0" applyFont="1" applyBorder="1" applyAlignment="1" applyProtection="1">
      <alignment vertical="center" wrapText="1"/>
    </xf>
    <xf numFmtId="0" fontId="12" fillId="0" borderId="29" xfId="0" applyFont="1" applyBorder="1" applyAlignment="1" applyProtection="1">
      <alignment vertical="center"/>
    </xf>
    <xf numFmtId="0" fontId="12" fillId="0" borderId="29" xfId="0" applyFont="1" applyFill="1" applyBorder="1" applyAlignment="1" applyProtection="1">
      <alignment vertical="center"/>
    </xf>
    <xf numFmtId="0" fontId="12" fillId="0" borderId="16" xfId="0" applyFont="1" applyFill="1" applyBorder="1" applyAlignment="1" applyProtection="1">
      <alignment vertical="center"/>
    </xf>
    <xf numFmtId="0" fontId="12" fillId="0" borderId="53" xfId="0" applyFont="1" applyFill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4" fontId="12" fillId="0" borderId="53" xfId="0" applyNumberFormat="1" applyFont="1" applyFill="1" applyBorder="1" applyAlignment="1" applyProtection="1">
      <alignment vertical="center"/>
    </xf>
    <xf numFmtId="0" fontId="11" fillId="3" borderId="53" xfId="0" applyFont="1" applyFill="1" applyBorder="1" applyAlignment="1" applyProtection="1">
      <alignment vertical="center" wrapText="1"/>
    </xf>
    <xf numFmtId="164" fontId="12" fillId="3" borderId="29" xfId="1" applyFont="1" applyFill="1" applyBorder="1" applyAlignment="1" applyProtection="1">
      <alignment vertical="center"/>
    </xf>
    <xf numFmtId="164" fontId="12" fillId="3" borderId="53" xfId="1" applyFont="1" applyFill="1" applyBorder="1" applyAlignment="1" applyProtection="1">
      <alignment vertical="center"/>
    </xf>
    <xf numFmtId="4" fontId="12" fillId="3" borderId="0" xfId="0" applyNumberFormat="1" applyFont="1" applyFill="1" applyBorder="1" applyAlignment="1" applyProtection="1"/>
    <xf numFmtId="164" fontId="12" fillId="0" borderId="29" xfId="1" applyFont="1" applyFill="1" applyBorder="1" applyAlignment="1" applyProtection="1">
      <alignment vertical="center"/>
    </xf>
    <xf numFmtId="164" fontId="12" fillId="0" borderId="29" xfId="1" applyFont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 wrapText="1"/>
    </xf>
    <xf numFmtId="166" fontId="12" fillId="3" borderId="29" xfId="1" applyNumberFormat="1" applyFont="1" applyFill="1" applyBorder="1" applyAlignment="1" applyProtection="1">
      <alignment vertical="center" wrapText="1"/>
    </xf>
    <xf numFmtId="166" fontId="12" fillId="3" borderId="53" xfId="1" applyNumberFormat="1" applyFont="1" applyFill="1" applyBorder="1" applyAlignment="1" applyProtection="1">
      <alignment vertical="center" wrapText="1"/>
    </xf>
    <xf numFmtId="4" fontId="12" fillId="3" borderId="29" xfId="0" applyNumberFormat="1" applyFont="1" applyFill="1" applyBorder="1" applyAlignment="1" applyProtection="1"/>
    <xf numFmtId="166" fontId="12" fillId="3" borderId="0" xfId="1" applyNumberFormat="1" applyFont="1" applyFill="1" applyBorder="1" applyAlignment="1" applyProtection="1">
      <alignment vertical="center" wrapText="1"/>
    </xf>
    <xf numFmtId="4" fontId="12" fillId="3" borderId="30" xfId="0" applyNumberFormat="1" applyFont="1" applyFill="1" applyBorder="1" applyAlignment="1" applyProtection="1"/>
    <xf numFmtId="166" fontId="12" fillId="0" borderId="30" xfId="1" applyNumberFormat="1" applyFont="1" applyFill="1" applyBorder="1" applyAlignment="1" applyProtection="1">
      <alignment vertical="center" wrapText="1"/>
    </xf>
    <xf numFmtId="166" fontId="12" fillId="0" borderId="29" xfId="1" applyNumberFormat="1" applyFont="1" applyFill="1" applyBorder="1" applyAlignment="1" applyProtection="1">
      <alignment vertical="center" wrapText="1"/>
    </xf>
    <xf numFmtId="10" fontId="12" fillId="0" borderId="29" xfId="1" applyNumberFormat="1" applyFont="1" applyFill="1" applyBorder="1" applyAlignment="1" applyProtection="1">
      <alignment vertical="center" wrapText="1"/>
    </xf>
    <xf numFmtId="0" fontId="12" fillId="3" borderId="29" xfId="0" applyFont="1" applyFill="1" applyBorder="1" applyAlignment="1" applyProtection="1">
      <alignment vertical="center"/>
    </xf>
    <xf numFmtId="0" fontId="12" fillId="3" borderId="53" xfId="0" applyFont="1" applyFill="1" applyBorder="1" applyAlignment="1" applyProtection="1">
      <alignment vertical="center"/>
    </xf>
    <xf numFmtId="166" fontId="12" fillId="3" borderId="29" xfId="0" applyNumberFormat="1" applyFont="1" applyFill="1" applyBorder="1" applyAlignment="1" applyProtection="1">
      <alignment vertical="center"/>
    </xf>
    <xf numFmtId="167" fontId="11" fillId="3" borderId="53" xfId="0" applyNumberFormat="1" applyFont="1" applyFill="1" applyBorder="1" applyAlignment="1" applyProtection="1">
      <alignment vertical="center" wrapText="1"/>
    </xf>
    <xf numFmtId="167" fontId="12" fillId="3" borderId="29" xfId="0" applyNumberFormat="1" applyFont="1" applyFill="1" applyBorder="1" applyAlignment="1" applyProtection="1">
      <alignment vertical="center"/>
    </xf>
    <xf numFmtId="167" fontId="12" fillId="3" borderId="53" xfId="0" applyNumberFormat="1" applyFont="1" applyFill="1" applyBorder="1" applyAlignment="1" applyProtection="1">
      <alignment vertical="center"/>
    </xf>
    <xf numFmtId="0" fontId="3" fillId="3" borderId="29" xfId="0" applyFont="1" applyFill="1" applyBorder="1" applyAlignment="1">
      <alignment vertical="center"/>
    </xf>
    <xf numFmtId="0" fontId="11" fillId="3" borderId="0" xfId="0" applyFont="1" applyFill="1" applyBorder="1" applyAlignment="1" applyProtection="1">
      <alignment wrapText="1"/>
    </xf>
    <xf numFmtId="166" fontId="12" fillId="3" borderId="53" xfId="0" applyNumberFormat="1" applyFont="1" applyFill="1" applyBorder="1" applyAlignment="1" applyProtection="1">
      <alignment vertical="center"/>
    </xf>
    <xf numFmtId="166" fontId="12" fillId="0" borderId="53" xfId="0" applyNumberFormat="1" applyFont="1" applyFill="1" applyBorder="1" applyAlignment="1" applyProtection="1">
      <alignment vertical="center"/>
    </xf>
    <xf numFmtId="166" fontId="12" fillId="0" borderId="29" xfId="0" applyNumberFormat="1" applyFont="1" applyFill="1" applyBorder="1" applyAlignment="1" applyProtection="1">
      <alignment vertical="center"/>
    </xf>
    <xf numFmtId="167" fontId="12" fillId="3" borderId="53" xfId="0" applyNumberFormat="1" applyFont="1" applyFill="1" applyBorder="1" applyAlignment="1" applyProtection="1">
      <alignment vertical="center" wrapText="1"/>
    </xf>
    <xf numFmtId="4" fontId="12" fillId="3" borderId="53" xfId="0" applyNumberFormat="1" applyFont="1" applyFill="1" applyBorder="1" applyAlignment="1">
      <alignment vertical="center"/>
    </xf>
    <xf numFmtId="164" fontId="12" fillId="3" borderId="29" xfId="1" applyFont="1" applyFill="1" applyBorder="1" applyAlignment="1" applyProtection="1"/>
    <xf numFmtId="164" fontId="12" fillId="3" borderId="0" xfId="1" applyFont="1" applyFill="1" applyBorder="1" applyAlignment="1" applyProtection="1"/>
    <xf numFmtId="0" fontId="11" fillId="0" borderId="55" xfId="0" applyFont="1" applyFill="1" applyBorder="1" applyAlignment="1" applyProtection="1">
      <alignment horizontal="left" vertical="center"/>
    </xf>
    <xf numFmtId="0" fontId="12" fillId="0" borderId="53" xfId="0" applyFont="1" applyBorder="1" applyAlignment="1" applyProtection="1">
      <alignment vertical="center" wrapText="1"/>
    </xf>
    <xf numFmtId="166" fontId="12" fillId="0" borderId="53" xfId="1" applyNumberFormat="1" applyFont="1" applyFill="1" applyBorder="1" applyAlignment="1" applyProtection="1">
      <alignment vertical="center" wrapText="1"/>
    </xf>
    <xf numFmtId="164" fontId="12" fillId="0" borderId="0" xfId="1" applyFont="1" applyFill="1" applyBorder="1"/>
    <xf numFmtId="2" fontId="12" fillId="0" borderId="29" xfId="1" applyNumberFormat="1" applyFont="1" applyBorder="1" applyAlignment="1" applyProtection="1"/>
    <xf numFmtId="4" fontId="11" fillId="5" borderId="47" xfId="0" applyNumberFormat="1" applyFont="1" applyFill="1" applyBorder="1" applyAlignment="1">
      <alignment horizontal="right" vertical="center" wrapText="1"/>
    </xf>
    <xf numFmtId="0" fontId="9" fillId="5" borderId="4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4" fontId="11" fillId="0" borderId="0" xfId="5" applyNumberFormat="1" applyFont="1" applyBorder="1" applyAlignment="1" applyProtection="1"/>
    <xf numFmtId="164" fontId="11" fillId="0" borderId="0" xfId="1" applyFont="1" applyFill="1" applyBorder="1" applyAlignment="1" applyProtection="1"/>
    <xf numFmtId="4" fontId="11" fillId="0" borderId="0" xfId="0" applyNumberFormat="1" applyFont="1" applyBorder="1" applyAlignment="1" applyProtection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4" fontId="12" fillId="0" borderId="0" xfId="0" applyNumberFormat="1" applyFont="1" applyFill="1" applyAlignment="1">
      <alignment vertical="center"/>
    </xf>
    <xf numFmtId="4" fontId="12" fillId="5" borderId="49" xfId="0" applyNumberFormat="1" applyFont="1" applyFill="1" applyBorder="1" applyAlignment="1" applyProtection="1">
      <alignment vertical="center"/>
    </xf>
    <xf numFmtId="0" fontId="12" fillId="0" borderId="30" xfId="0" applyFont="1" applyFill="1" applyBorder="1" applyAlignment="1" applyProtection="1">
      <alignment vertical="center"/>
    </xf>
    <xf numFmtId="0" fontId="12" fillId="0" borderId="3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166" fontId="12" fillId="0" borderId="30" xfId="0" applyNumberFormat="1" applyFont="1" applyFill="1" applyBorder="1" applyAlignment="1" applyProtection="1">
      <alignment vertical="center"/>
    </xf>
    <xf numFmtId="166" fontId="12" fillId="0" borderId="29" xfId="1" applyNumberFormat="1" applyFont="1" applyFill="1" applyBorder="1" applyAlignment="1" applyProtection="1">
      <alignment vertical="center"/>
    </xf>
    <xf numFmtId="166" fontId="12" fillId="0" borderId="0" xfId="1" applyNumberFormat="1" applyFont="1" applyFill="1" applyBorder="1" applyAlignment="1" applyProtection="1">
      <alignment vertical="center" wrapText="1"/>
    </xf>
    <xf numFmtId="0" fontId="11" fillId="0" borderId="53" xfId="0" applyFont="1" applyFill="1" applyBorder="1" applyAlignment="1" applyProtection="1">
      <alignment vertical="center" wrapText="1"/>
    </xf>
    <xf numFmtId="4" fontId="12" fillId="0" borderId="2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10" fontId="12" fillId="0" borderId="31" xfId="2" applyNumberFormat="1" applyFont="1" applyFill="1" applyBorder="1" applyAlignment="1">
      <alignment horizontal="right" vertical="center" wrapText="1"/>
    </xf>
    <xf numFmtId="166" fontId="3" fillId="0" borderId="29" xfId="0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12" fillId="0" borderId="0" xfId="0" applyFont="1"/>
    <xf numFmtId="164" fontId="0" fillId="0" borderId="0" xfId="1" applyFont="1"/>
    <xf numFmtId="164" fontId="3" fillId="0" borderId="0" xfId="1" applyFont="1"/>
    <xf numFmtId="4" fontId="12" fillId="0" borderId="0" xfId="0" applyNumberFormat="1" applyFont="1" applyFill="1" applyBorder="1" applyAlignment="1" applyProtection="1">
      <alignment vertical="center"/>
    </xf>
    <xf numFmtId="10" fontId="12" fillId="0" borderId="61" xfId="2" applyNumberFormat="1" applyFont="1" applyFill="1" applyBorder="1" applyAlignment="1">
      <alignment horizontal="right" vertical="center" wrapText="1"/>
    </xf>
    <xf numFmtId="0" fontId="3" fillId="0" borderId="53" xfId="0" applyFont="1" applyFill="1" applyBorder="1" applyAlignment="1">
      <alignment vertical="center"/>
    </xf>
    <xf numFmtId="0" fontId="3" fillId="0" borderId="61" xfId="0" applyFont="1" applyFill="1" applyBorder="1" applyAlignment="1">
      <alignment vertical="center"/>
    </xf>
    <xf numFmtId="4" fontId="3" fillId="0" borderId="53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3" fillId="0" borderId="29" xfId="0" applyNumberFormat="1" applyFont="1" applyFill="1" applyBorder="1" applyAlignment="1">
      <alignment vertical="center"/>
    </xf>
    <xf numFmtId="10" fontId="12" fillId="0" borderId="31" xfId="0" applyNumberFormat="1" applyFont="1" applyFill="1" applyBorder="1" applyAlignment="1">
      <alignment horizontal="right" vertical="center" wrapText="1"/>
    </xf>
    <xf numFmtId="0" fontId="12" fillId="0" borderId="54" xfId="0" applyFont="1" applyFill="1" applyBorder="1" applyAlignment="1" applyProtection="1">
      <alignment horizontal="left" vertical="center"/>
    </xf>
    <xf numFmtId="0" fontId="11" fillId="0" borderId="62" xfId="0" applyFont="1" applyFill="1" applyBorder="1" applyAlignment="1" applyProtection="1">
      <alignment horizontal="left" vertical="center"/>
    </xf>
    <xf numFmtId="0" fontId="12" fillId="0" borderId="62" xfId="0" applyFont="1" applyFill="1" applyBorder="1" applyAlignment="1" applyProtection="1">
      <alignment horizontal="left" vertical="center"/>
    </xf>
    <xf numFmtId="0" fontId="12" fillId="0" borderId="53" xfId="0" applyFont="1" applyFill="1" applyBorder="1" applyAlignment="1" applyProtection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3" fillId="0" borderId="53" xfId="0" applyFont="1" applyBorder="1" applyAlignment="1">
      <alignment vertical="center" wrapText="1"/>
    </xf>
    <xf numFmtId="0" fontId="3" fillId="0" borderId="53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2" fontId="12" fillId="0" borderId="29" xfId="1" applyNumberFormat="1" applyFont="1" applyFill="1" applyBorder="1" applyAlignment="1" applyProtection="1">
      <alignment vertical="center"/>
    </xf>
    <xf numFmtId="164" fontId="12" fillId="0" borderId="29" xfId="0" applyNumberFormat="1" applyFont="1" applyFill="1" applyBorder="1" applyAlignment="1" applyProtection="1">
      <alignment vertical="center"/>
    </xf>
    <xf numFmtId="0" fontId="12" fillId="3" borderId="53" xfId="0" applyFont="1" applyFill="1" applyBorder="1" applyAlignment="1" applyProtection="1">
      <alignment vertical="center" wrapText="1"/>
    </xf>
    <xf numFmtId="4" fontId="11" fillId="0" borderId="30" xfId="1" applyNumberFormat="1" applyFont="1" applyFill="1" applyBorder="1" applyAlignment="1">
      <alignment vertical="center"/>
    </xf>
    <xf numFmtId="4" fontId="9" fillId="0" borderId="29" xfId="0" applyNumberFormat="1" applyFont="1" applyFill="1" applyBorder="1" applyAlignment="1">
      <alignment horizontal="left" vertical="center"/>
    </xf>
    <xf numFmtId="4" fontId="11" fillId="0" borderId="29" xfId="1" applyNumberFormat="1" applyFont="1" applyFill="1" applyBorder="1" applyAlignment="1">
      <alignment vertical="center"/>
    </xf>
    <xf numFmtId="4" fontId="11" fillId="0" borderId="53" xfId="0" applyNumberFormat="1" applyFont="1" applyFill="1" applyBorder="1" applyAlignment="1">
      <alignment vertical="center"/>
    </xf>
    <xf numFmtId="4" fontId="11" fillId="0" borderId="0" xfId="1" applyNumberFormat="1" applyFont="1" applyFill="1" applyBorder="1"/>
    <xf numFmtId="9" fontId="12" fillId="0" borderId="31" xfId="2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3" borderId="53" xfId="0" applyFont="1" applyFill="1" applyBorder="1" applyAlignment="1">
      <alignment vertical="center" wrapText="1"/>
    </xf>
    <xf numFmtId="4" fontId="12" fillId="0" borderId="30" xfId="1" applyNumberFormat="1" applyFont="1" applyFill="1" applyBorder="1" applyAlignment="1">
      <alignment vertical="center"/>
    </xf>
    <xf numFmtId="164" fontId="0" fillId="0" borderId="29" xfId="1" applyFont="1" applyBorder="1"/>
    <xf numFmtId="4" fontId="4" fillId="0" borderId="0" xfId="1" applyNumberFormat="1" applyFont="1" applyFill="1" applyBorder="1"/>
    <xf numFmtId="164" fontId="1" fillId="0" borderId="29" xfId="1" applyFont="1" applyBorder="1"/>
    <xf numFmtId="4" fontId="11" fillId="0" borderId="30" xfId="0" applyNumberFormat="1" applyFont="1" applyFill="1" applyBorder="1" applyAlignment="1">
      <alignment vertical="center"/>
    </xf>
    <xf numFmtId="10" fontId="12" fillId="0" borderId="3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53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/>
    </xf>
    <xf numFmtId="4" fontId="10" fillId="0" borderId="0" xfId="1" applyNumberFormat="1" applyFont="1" applyFill="1" applyBorder="1"/>
    <xf numFmtId="164" fontId="12" fillId="0" borderId="29" xfId="1" applyFont="1" applyBorder="1"/>
    <xf numFmtId="0" fontId="11" fillId="0" borderId="0" xfId="0" applyFont="1" applyBorder="1" applyAlignment="1" applyProtection="1">
      <alignment wrapText="1"/>
    </xf>
    <xf numFmtId="4" fontId="11" fillId="0" borderId="29" xfId="0" applyNumberFormat="1" applyFont="1" applyBorder="1" applyAlignment="1">
      <alignment vertical="center"/>
    </xf>
    <xf numFmtId="0" fontId="9" fillId="0" borderId="53" xfId="0" applyFont="1" applyFill="1" applyBorder="1" applyAlignment="1">
      <alignment vertical="center" wrapText="1"/>
    </xf>
    <xf numFmtId="164" fontId="10" fillId="0" borderId="0" xfId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vertical="center" wrapText="1"/>
    </xf>
    <xf numFmtId="0" fontId="12" fillId="0" borderId="57" xfId="0" applyFont="1" applyBorder="1" applyAlignment="1">
      <alignment vertical="center" wrapText="1"/>
    </xf>
    <xf numFmtId="4" fontId="3" fillId="0" borderId="19" xfId="0" applyNumberFormat="1" applyFont="1" applyBorder="1" applyAlignment="1">
      <alignment vertical="center"/>
    </xf>
    <xf numFmtId="4" fontId="12" fillId="0" borderId="37" xfId="0" applyNumberFormat="1" applyFont="1" applyBorder="1" applyAlignment="1">
      <alignment vertical="center"/>
    </xf>
    <xf numFmtId="164" fontId="4" fillId="0" borderId="19" xfId="1" applyFont="1" applyFill="1" applyBorder="1"/>
    <xf numFmtId="4" fontId="11" fillId="0" borderId="0" xfId="0" applyNumberFormat="1" applyFont="1" applyFill="1" applyBorder="1" applyAlignment="1" applyProtection="1"/>
    <xf numFmtId="164" fontId="12" fillId="0" borderId="0" xfId="1" applyFont="1" applyFill="1" applyAlignment="1">
      <alignment vertical="center"/>
    </xf>
    <xf numFmtId="0" fontId="12" fillId="5" borderId="49" xfId="5" applyFont="1" applyFill="1" applyBorder="1" applyAlignment="1" applyProtection="1">
      <alignment vertical="center"/>
    </xf>
    <xf numFmtId="0" fontId="6" fillId="5" borderId="49" xfId="5" applyFont="1" applyFill="1" applyBorder="1" applyAlignment="1" applyProtection="1">
      <alignment vertical="center"/>
    </xf>
    <xf numFmtId="4" fontId="6" fillId="5" borderId="49" xfId="5" applyNumberFormat="1" applyFont="1" applyFill="1" applyBorder="1" applyAlignment="1" applyProtection="1">
      <alignment vertical="center"/>
    </xf>
    <xf numFmtId="0" fontId="6" fillId="5" borderId="48" xfId="5" applyFont="1" applyFill="1" applyBorder="1" applyAlignment="1" applyProtection="1">
      <alignment vertical="center"/>
    </xf>
    <xf numFmtId="4" fontId="12" fillId="5" borderId="49" xfId="5" applyNumberFormat="1" applyFont="1" applyFill="1" applyBorder="1" applyAlignment="1">
      <alignment vertical="center"/>
    </xf>
    <xf numFmtId="0" fontId="11" fillId="0" borderId="53" xfId="5" applyFont="1" applyBorder="1" applyAlignment="1" applyProtection="1">
      <alignment vertical="center" wrapText="1"/>
    </xf>
    <xf numFmtId="0" fontId="12" fillId="0" borderId="29" xfId="5" applyFont="1" applyBorder="1" applyAlignment="1" applyProtection="1">
      <alignment vertical="center" wrapText="1"/>
    </xf>
    <xf numFmtId="0" fontId="12" fillId="0" borderId="29" xfId="5" applyFont="1" applyFill="1" applyBorder="1" applyAlignment="1" applyProtection="1">
      <alignment vertical="center" wrapText="1"/>
    </xf>
    <xf numFmtId="0" fontId="12" fillId="0" borderId="30" xfId="5" applyFont="1" applyBorder="1" applyAlignment="1">
      <alignment vertical="center" wrapText="1"/>
    </xf>
    <xf numFmtId="0" fontId="12" fillId="0" borderId="53" xfId="5" applyFont="1" applyBorder="1" applyAlignment="1" applyProtection="1">
      <alignment vertical="center" wrapText="1"/>
    </xf>
    <xf numFmtId="0" fontId="11" fillId="3" borderId="53" xfId="5" applyFont="1" applyFill="1" applyBorder="1" applyAlignment="1" applyProtection="1">
      <alignment vertical="center" wrapText="1"/>
    </xf>
    <xf numFmtId="0" fontId="12" fillId="3" borderId="29" xfId="5" applyFont="1" applyFill="1" applyBorder="1" applyAlignment="1" applyProtection="1">
      <alignment vertical="center" wrapText="1"/>
    </xf>
    <xf numFmtId="0" fontId="12" fillId="3" borderId="53" xfId="5" applyFont="1" applyFill="1" applyBorder="1" applyAlignment="1" applyProtection="1">
      <alignment vertical="center" wrapText="1"/>
    </xf>
    <xf numFmtId="4" fontId="12" fillId="3" borderId="29" xfId="5" applyNumberFormat="1" applyFont="1" applyFill="1" applyBorder="1" applyAlignment="1" applyProtection="1">
      <alignment vertical="center" wrapText="1"/>
    </xf>
    <xf numFmtId="4" fontId="12" fillId="0" borderId="29" xfId="5" applyNumberFormat="1" applyFont="1" applyFill="1" applyBorder="1" applyAlignment="1" applyProtection="1">
      <alignment vertical="center" wrapText="1"/>
    </xf>
    <xf numFmtId="4" fontId="12" fillId="0" borderId="53" xfId="5" applyNumberFormat="1" applyFont="1" applyFill="1" applyBorder="1" applyAlignment="1" applyProtection="1">
      <alignment vertical="center" wrapText="1"/>
    </xf>
    <xf numFmtId="4" fontId="12" fillId="0" borderId="30" xfId="5" applyNumberFormat="1" applyFont="1" applyFill="1" applyBorder="1" applyAlignment="1">
      <alignment vertical="center" wrapText="1"/>
    </xf>
    <xf numFmtId="4" fontId="20" fillId="3" borderId="29" xfId="5" applyNumberFormat="1" applyFont="1" applyFill="1" applyBorder="1" applyAlignment="1" applyProtection="1">
      <alignment vertical="center" wrapText="1"/>
    </xf>
    <xf numFmtId="0" fontId="11" fillId="3" borderId="0" xfId="5" applyFont="1" applyFill="1" applyBorder="1" applyAlignment="1" applyProtection="1">
      <alignment vertical="center" wrapText="1"/>
    </xf>
    <xf numFmtId="2" fontId="12" fillId="0" borderId="29" xfId="5" applyNumberFormat="1" applyFont="1" applyBorder="1" applyAlignment="1" applyProtection="1">
      <alignment vertical="center" wrapText="1"/>
    </xf>
    <xf numFmtId="2" fontId="12" fillId="0" borderId="29" xfId="5" applyNumberFormat="1" applyFont="1" applyFill="1" applyBorder="1" applyAlignment="1" applyProtection="1">
      <alignment vertical="center" wrapText="1"/>
    </xf>
    <xf numFmtId="164" fontId="12" fillId="0" borderId="29" xfId="1" applyFont="1" applyFill="1" applyBorder="1" applyAlignment="1" applyProtection="1">
      <alignment vertical="center" wrapText="1"/>
    </xf>
    <xf numFmtId="2" fontId="12" fillId="0" borderId="29" xfId="1" applyNumberFormat="1" applyFont="1" applyFill="1" applyBorder="1" applyAlignment="1" applyProtection="1">
      <alignment vertical="center" wrapText="1"/>
    </xf>
    <xf numFmtId="0" fontId="11" fillId="0" borderId="53" xfId="5" applyFont="1" applyFill="1" applyBorder="1" applyAlignment="1" applyProtection="1">
      <alignment vertical="center" wrapText="1"/>
    </xf>
    <xf numFmtId="0" fontId="12" fillId="0" borderId="53" xfId="5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/>
    <xf numFmtId="4" fontId="12" fillId="0" borderId="0" xfId="5" applyNumberFormat="1" applyFont="1" applyFill="1" applyBorder="1" applyAlignment="1" applyProtection="1">
      <alignment vertical="center" wrapText="1"/>
    </xf>
    <xf numFmtId="0" fontId="12" fillId="0" borderId="30" xfId="5" applyFont="1" applyFill="1" applyBorder="1" applyAlignment="1">
      <alignment vertical="center" wrapText="1"/>
    </xf>
    <xf numFmtId="0" fontId="11" fillId="0" borderId="53" xfId="5" applyFont="1" applyBorder="1" applyAlignment="1">
      <alignment vertical="center" wrapText="1"/>
    </xf>
    <xf numFmtId="0" fontId="12" fillId="0" borderId="53" xfId="5" applyFont="1" applyBorder="1" applyAlignment="1">
      <alignment vertical="center" wrapText="1"/>
    </xf>
    <xf numFmtId="0" fontId="12" fillId="0" borderId="55" xfId="5" applyFont="1" applyFill="1" applyBorder="1" applyAlignment="1" applyProtection="1">
      <alignment horizontal="left" vertical="center"/>
    </xf>
    <xf numFmtId="0" fontId="12" fillId="0" borderId="29" xfId="5" applyFont="1" applyFill="1" applyBorder="1" applyAlignment="1" applyProtection="1">
      <alignment vertical="center"/>
    </xf>
    <xf numFmtId="0" fontId="12" fillId="0" borderId="29" xfId="5" applyFont="1" applyBorder="1" applyAlignment="1" applyProtection="1">
      <alignment vertical="center"/>
    </xf>
    <xf numFmtId="0" fontId="12" fillId="0" borderId="30" xfId="5" applyFont="1" applyBorder="1" applyAlignment="1">
      <alignment vertical="center"/>
    </xf>
    <xf numFmtId="4" fontId="12" fillId="0" borderId="53" xfId="5" applyNumberFormat="1" applyFont="1" applyFill="1" applyBorder="1" applyAlignment="1">
      <alignment vertical="center"/>
    </xf>
    <xf numFmtId="9" fontId="12" fillId="0" borderId="29" xfId="2" applyFont="1" applyFill="1" applyBorder="1" applyAlignment="1">
      <alignment vertical="center"/>
    </xf>
    <xf numFmtId="4" fontId="12" fillId="0" borderId="29" xfId="5" applyNumberFormat="1" applyFont="1" applyFill="1" applyBorder="1" applyAlignment="1" applyProtection="1">
      <alignment vertical="center"/>
    </xf>
    <xf numFmtId="4" fontId="4" fillId="0" borderId="29" xfId="1" applyNumberFormat="1" applyFont="1" applyFill="1" applyBorder="1"/>
    <xf numFmtId="9" fontId="12" fillId="0" borderId="29" xfId="2" applyFont="1" applyFill="1" applyBorder="1" applyAlignment="1" applyProtection="1">
      <alignment vertical="center" wrapText="1"/>
    </xf>
    <xf numFmtId="4" fontId="12" fillId="0" borderId="30" xfId="5" applyNumberFormat="1" applyFont="1" applyFill="1" applyBorder="1" applyAlignment="1">
      <alignment vertical="center"/>
    </xf>
    <xf numFmtId="4" fontId="12" fillId="0" borderId="53" xfId="5" applyNumberFormat="1" applyFont="1" applyFill="1" applyBorder="1" applyAlignment="1" applyProtection="1">
      <alignment vertical="center"/>
    </xf>
    <xf numFmtId="0" fontId="3" fillId="3" borderId="0" xfId="0" applyFont="1" applyFill="1" applyAlignment="1">
      <alignment vertical="center"/>
    </xf>
    <xf numFmtId="4" fontId="12" fillId="3" borderId="29" xfId="5" applyNumberFormat="1" applyFont="1" applyFill="1" applyBorder="1" applyAlignment="1" applyProtection="1">
      <alignment vertical="center"/>
    </xf>
    <xf numFmtId="164" fontId="0" fillId="3" borderId="29" xfId="1" applyFont="1" applyFill="1" applyBorder="1"/>
    <xf numFmtId="4" fontId="12" fillId="3" borderId="53" xfId="5" applyNumberFormat="1" applyFont="1" applyFill="1" applyBorder="1" applyAlignment="1">
      <alignment vertical="center"/>
    </xf>
    <xf numFmtId="0" fontId="11" fillId="3" borderId="53" xfId="5" applyFont="1" applyFill="1" applyBorder="1" applyAlignment="1">
      <alignment vertical="center" wrapText="1"/>
    </xf>
    <xf numFmtId="4" fontId="12" fillId="3" borderId="29" xfId="5" applyNumberFormat="1" applyFont="1" applyFill="1" applyBorder="1" applyAlignment="1">
      <alignment vertical="center"/>
    </xf>
    <xf numFmtId="0" fontId="12" fillId="3" borderId="53" xfId="5" applyFont="1" applyFill="1" applyBorder="1" applyAlignment="1">
      <alignment vertical="center" wrapText="1"/>
    </xf>
    <xf numFmtId="164" fontId="3" fillId="3" borderId="29" xfId="1" applyFont="1" applyFill="1" applyBorder="1"/>
    <xf numFmtId="164" fontId="1" fillId="3" borderId="53" xfId="1" applyFont="1" applyFill="1" applyBorder="1"/>
    <xf numFmtId="0" fontId="12" fillId="3" borderId="29" xfId="5" applyFont="1" applyFill="1" applyBorder="1" applyAlignment="1" applyProtection="1">
      <alignment vertical="center"/>
    </xf>
    <xf numFmtId="0" fontId="12" fillId="3" borderId="53" xfId="5" applyFont="1" applyFill="1" applyBorder="1" applyAlignment="1" applyProtection="1">
      <alignment vertical="center"/>
    </xf>
    <xf numFmtId="0" fontId="12" fillId="3" borderId="29" xfId="5" applyFont="1" applyFill="1" applyBorder="1" applyAlignment="1">
      <alignment vertical="center"/>
    </xf>
    <xf numFmtId="0" fontId="3" fillId="3" borderId="53" xfId="0" applyFont="1" applyFill="1" applyBorder="1" applyAlignment="1">
      <alignment vertical="center"/>
    </xf>
    <xf numFmtId="4" fontId="12" fillId="3" borderId="29" xfId="1" applyNumberFormat="1" applyFont="1" applyFill="1" applyBorder="1" applyAlignment="1" applyProtection="1">
      <alignment vertical="center"/>
    </xf>
    <xf numFmtId="2" fontId="12" fillId="3" borderId="29" xfId="1" applyNumberFormat="1" applyFont="1" applyFill="1" applyBorder="1" applyAlignment="1" applyProtection="1">
      <alignment vertical="center"/>
    </xf>
    <xf numFmtId="4" fontId="3" fillId="3" borderId="53" xfId="0" applyNumberFormat="1" applyFont="1" applyFill="1" applyBorder="1" applyAlignment="1">
      <alignment vertical="center"/>
    </xf>
    <xf numFmtId="4" fontId="3" fillId="3" borderId="29" xfId="0" applyNumberFormat="1" applyFont="1" applyFill="1" applyBorder="1" applyAlignment="1">
      <alignment vertical="center"/>
    </xf>
    <xf numFmtId="0" fontId="12" fillId="3" borderId="0" xfId="5" applyFont="1" applyFill="1" applyBorder="1" applyAlignment="1">
      <alignment vertical="center" wrapText="1"/>
    </xf>
    <xf numFmtId="166" fontId="12" fillId="3" borderId="30" xfId="1" applyNumberFormat="1" applyFont="1" applyFill="1" applyBorder="1" applyAlignment="1" applyProtection="1">
      <alignment vertical="center" wrapText="1"/>
    </xf>
    <xf numFmtId="4" fontId="12" fillId="3" borderId="30" xfId="5" applyNumberFormat="1" applyFont="1" applyFill="1" applyBorder="1" applyAlignment="1">
      <alignment vertical="center"/>
    </xf>
    <xf numFmtId="0" fontId="12" fillId="3" borderId="30" xfId="5" applyFont="1" applyFill="1" applyBorder="1" applyAlignment="1">
      <alignment vertical="center"/>
    </xf>
    <xf numFmtId="4" fontId="20" fillId="0" borderId="29" xfId="0" applyNumberFormat="1" applyFont="1" applyFill="1" applyBorder="1" applyAlignment="1">
      <alignment vertical="center"/>
    </xf>
    <xf numFmtId="9" fontId="11" fillId="5" borderId="46" xfId="2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 wrapText="1"/>
    </xf>
    <xf numFmtId="164" fontId="11" fillId="0" borderId="0" xfId="1" applyFont="1" applyBorder="1" applyAlignment="1" applyProtection="1"/>
    <xf numFmtId="4" fontId="12" fillId="3" borderId="29" xfId="0" applyNumberFormat="1" applyFont="1" applyFill="1" applyBorder="1" applyAlignment="1" applyProtection="1">
      <alignment vertical="center"/>
    </xf>
    <xf numFmtId="0" fontId="11" fillId="0" borderId="55" xfId="0" applyFont="1" applyBorder="1" applyAlignment="1" applyProtection="1">
      <alignment horizontal="left" vertical="center"/>
    </xf>
    <xf numFmtId="0" fontId="11" fillId="0" borderId="53" xfId="0" applyFont="1" applyBorder="1" applyAlignment="1">
      <alignment vertical="center" wrapText="1"/>
    </xf>
    <xf numFmtId="4" fontId="12" fillId="0" borderId="31" xfId="0" applyNumberFormat="1" applyFont="1" applyFill="1" applyBorder="1" applyAlignment="1" applyProtection="1">
      <alignment vertical="center"/>
    </xf>
    <xf numFmtId="0" fontId="12" fillId="0" borderId="55" xfId="0" applyFont="1" applyBorder="1" applyAlignment="1" applyProtection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1" fillId="3" borderId="53" xfId="0" applyFont="1" applyFill="1" applyBorder="1" applyAlignment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4" fontId="12" fillId="3" borderId="53" xfId="0" applyNumberFormat="1" applyFont="1" applyFill="1" applyBorder="1" applyAlignment="1" applyProtection="1">
      <alignment vertical="center"/>
    </xf>
    <xf numFmtId="0" fontId="12" fillId="0" borderId="53" xfId="0" applyFont="1" applyBorder="1" applyAlignment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/>
    </xf>
    <xf numFmtId="4" fontId="12" fillId="0" borderId="31" xfId="0" applyNumberFormat="1" applyFont="1" applyBorder="1" applyAlignment="1" applyProtection="1">
      <alignment vertical="center"/>
    </xf>
    <xf numFmtId="9" fontId="12" fillId="0" borderId="31" xfId="2" applyFont="1" applyFill="1" applyBorder="1" applyAlignment="1" applyProtection="1">
      <alignment vertical="center"/>
    </xf>
    <xf numFmtId="10" fontId="12" fillId="0" borderId="29" xfId="0" applyNumberFormat="1" applyFont="1" applyFill="1" applyBorder="1" applyAlignment="1">
      <alignment vertical="center"/>
    </xf>
    <xf numFmtId="9" fontId="12" fillId="0" borderId="29" xfId="2" applyFont="1" applyFill="1" applyBorder="1" applyAlignment="1" applyProtection="1">
      <alignment vertical="center"/>
    </xf>
    <xf numFmtId="4" fontId="11" fillId="5" borderId="45" xfId="0" applyNumberFormat="1" applyFont="1" applyFill="1" applyBorder="1" applyAlignment="1">
      <alignment horizontal="right" vertical="center" wrapText="1"/>
    </xf>
    <xf numFmtId="164" fontId="11" fillId="0" borderId="24" xfId="1" applyFont="1" applyFill="1" applyBorder="1" applyAlignment="1" applyProtection="1"/>
    <xf numFmtId="0" fontId="12" fillId="5" borderId="63" xfId="0" applyFont="1" applyFill="1" applyBorder="1" applyAlignment="1" applyProtection="1">
      <alignment vertical="center"/>
    </xf>
    <xf numFmtId="0" fontId="12" fillId="0" borderId="31" xfId="0" applyFont="1" applyBorder="1" applyAlignment="1" applyProtection="1">
      <alignment vertical="center"/>
    </xf>
    <xf numFmtId="0" fontId="12" fillId="0" borderId="31" xfId="0" applyFont="1" applyFill="1" applyBorder="1" applyAlignment="1" applyProtection="1">
      <alignment vertical="center"/>
    </xf>
    <xf numFmtId="0" fontId="11" fillId="5" borderId="46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 applyProtection="1">
      <alignment horizontal="center" vertical="center" wrapText="1"/>
    </xf>
    <xf numFmtId="0" fontId="12" fillId="5" borderId="21" xfId="0" applyFont="1" applyFill="1" applyBorder="1" applyAlignment="1" applyProtection="1">
      <alignment vertical="center"/>
    </xf>
    <xf numFmtId="0" fontId="12" fillId="5" borderId="21" xfId="0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0" fontId="11" fillId="7" borderId="15" xfId="0" applyFont="1" applyFill="1" applyBorder="1" applyAlignment="1" applyProtection="1">
      <alignment vertical="center" wrapText="1"/>
    </xf>
    <xf numFmtId="0" fontId="12" fillId="0" borderId="15" xfId="0" applyFont="1" applyFill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164" fontId="12" fillId="0" borderId="53" xfId="1" applyFont="1" applyFill="1" applyBorder="1" applyAlignment="1" applyProtection="1">
      <alignment vertical="center"/>
    </xf>
    <xf numFmtId="4" fontId="6" fillId="0" borderId="53" xfId="0" applyNumberFormat="1" applyFont="1" applyFill="1" applyBorder="1" applyAlignment="1" applyProtection="1">
      <alignment vertical="center"/>
    </xf>
    <xf numFmtId="10" fontId="12" fillId="0" borderId="53" xfId="0" applyNumberFormat="1" applyFont="1" applyFill="1" applyBorder="1" applyAlignment="1">
      <alignment vertical="center"/>
    </xf>
    <xf numFmtId="4" fontId="12" fillId="0" borderId="53" xfId="1" applyNumberFormat="1" applyFont="1" applyFill="1" applyBorder="1" applyAlignment="1" applyProtection="1">
      <alignment vertical="center" wrapText="1"/>
    </xf>
    <xf numFmtId="0" fontId="11" fillId="3" borderId="53" xfId="0" applyFont="1" applyFill="1" applyBorder="1" applyAlignment="1" applyProtection="1">
      <alignment wrapText="1"/>
    </xf>
    <xf numFmtId="0" fontId="11" fillId="7" borderId="53" xfId="0" applyFont="1" applyFill="1" applyBorder="1" applyAlignment="1" applyProtection="1">
      <alignment vertical="center" wrapText="1"/>
    </xf>
    <xf numFmtId="164" fontId="12" fillId="0" borderId="53" xfId="1" applyFont="1" applyBorder="1" applyAlignment="1" applyProtection="1">
      <alignment vertical="center"/>
    </xf>
    <xf numFmtId="164" fontId="12" fillId="0" borderId="53" xfId="0" applyNumberFormat="1" applyFont="1" applyFill="1" applyBorder="1" applyAlignment="1" applyProtection="1">
      <alignment vertical="center"/>
    </xf>
    <xf numFmtId="2" fontId="12" fillId="0" borderId="53" xfId="1" applyNumberFormat="1" applyFont="1" applyBorder="1" applyAlignment="1" applyProtection="1">
      <alignment vertical="center"/>
    </xf>
    <xf numFmtId="9" fontId="12" fillId="0" borderId="53" xfId="2" applyFont="1" applyFill="1" applyBorder="1" applyAlignment="1">
      <alignment vertical="center"/>
    </xf>
    <xf numFmtId="4" fontId="12" fillId="0" borderId="53" xfId="1" applyNumberFormat="1" applyFont="1" applyFill="1" applyBorder="1" applyAlignment="1" applyProtection="1">
      <alignment vertical="center"/>
    </xf>
    <xf numFmtId="164" fontId="0" fillId="0" borderId="53" xfId="1" applyFont="1" applyBorder="1"/>
    <xf numFmtId="0" fontId="3" fillId="3" borderId="53" xfId="0" applyFont="1" applyFill="1" applyBorder="1" applyAlignment="1">
      <alignment vertical="center" wrapText="1"/>
    </xf>
    <xf numFmtId="164" fontId="3" fillId="0" borderId="53" xfId="1" applyFont="1" applyBorder="1" applyAlignment="1">
      <alignment vertical="center"/>
    </xf>
    <xf numFmtId="0" fontId="11" fillId="7" borderId="53" xfId="0" applyFont="1" applyFill="1" applyBorder="1" applyAlignment="1" applyProtection="1">
      <alignment wrapText="1"/>
    </xf>
    <xf numFmtId="0" fontId="0" fillId="3" borderId="53" xfId="0" applyFill="1" applyBorder="1" applyAlignment="1">
      <alignment wrapText="1"/>
    </xf>
    <xf numFmtId="4" fontId="12" fillId="0" borderId="53" xfId="0" applyNumberFormat="1" applyFont="1" applyBorder="1" applyAlignment="1">
      <alignment vertical="center"/>
    </xf>
    <xf numFmtId="10" fontId="12" fillId="0" borderId="53" xfId="0" applyNumberFormat="1" applyFont="1" applyBorder="1" applyAlignment="1">
      <alignment vertical="center"/>
    </xf>
    <xf numFmtId="0" fontId="11" fillId="7" borderId="53" xfId="0" applyFont="1" applyFill="1" applyBorder="1" applyAlignment="1">
      <alignment vertical="center" wrapText="1"/>
    </xf>
    <xf numFmtId="0" fontId="11" fillId="0" borderId="53" xfId="0" applyFont="1" applyBorder="1" applyAlignment="1" applyProtection="1">
      <alignment wrapText="1"/>
    </xf>
    <xf numFmtId="9" fontId="11" fillId="5" borderId="45" xfId="2" applyFont="1" applyFill="1" applyBorder="1" applyAlignment="1">
      <alignment horizontal="right" vertical="center" wrapText="1"/>
    </xf>
    <xf numFmtId="164" fontId="6" fillId="0" borderId="0" xfId="1" applyFont="1" applyFill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4" fontId="3" fillId="5" borderId="49" xfId="0" applyNumberFormat="1" applyFont="1" applyFill="1" applyBorder="1" applyAlignment="1">
      <alignment vertical="center"/>
    </xf>
    <xf numFmtId="0" fontId="12" fillId="0" borderId="31" xfId="5" applyFont="1" applyBorder="1" applyAlignment="1" applyProtection="1">
      <alignment vertical="center"/>
    </xf>
    <xf numFmtId="4" fontId="12" fillId="0" borderId="29" xfId="1" applyNumberFormat="1" applyFont="1" applyFill="1" applyBorder="1" applyAlignment="1" applyProtection="1">
      <alignment vertical="center"/>
    </xf>
    <xf numFmtId="0" fontId="11" fillId="5" borderId="48" xfId="0" applyFont="1" applyFill="1" applyBorder="1" applyAlignment="1" applyProtection="1">
      <alignment vertical="center" wrapText="1"/>
    </xf>
    <xf numFmtId="4" fontId="12" fillId="0" borderId="18" xfId="0" applyNumberFormat="1" applyFont="1" applyFill="1" applyBorder="1" applyAlignment="1" applyProtection="1">
      <alignment vertical="center"/>
    </xf>
    <xf numFmtId="4" fontId="11" fillId="5" borderId="44" xfId="0" applyNumberFormat="1" applyFont="1" applyFill="1" applyBorder="1" applyAlignment="1">
      <alignment horizontal="right" vertical="center" wrapText="1"/>
    </xf>
    <xf numFmtId="4" fontId="11" fillId="5" borderId="50" xfId="0" applyNumberFormat="1" applyFont="1" applyFill="1" applyBorder="1" applyAlignment="1">
      <alignment horizontal="right" vertical="center" wrapText="1"/>
    </xf>
    <xf numFmtId="4" fontId="11" fillId="5" borderId="57" xfId="0" applyNumberFormat="1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vertical="center"/>
    </xf>
    <xf numFmtId="4" fontId="12" fillId="0" borderId="18" xfId="0" applyNumberFormat="1" applyFont="1" applyFill="1" applyBorder="1"/>
    <xf numFmtId="164" fontId="12" fillId="0" borderId="18" xfId="1" applyFont="1" applyBorder="1" applyAlignment="1" applyProtection="1"/>
    <xf numFmtId="4" fontId="12" fillId="0" borderId="52" xfId="0" applyNumberFormat="1" applyFont="1" applyBorder="1"/>
    <xf numFmtId="4" fontId="12" fillId="0" borderId="57" xfId="0" applyNumberFormat="1" applyFont="1" applyBorder="1"/>
    <xf numFmtId="164" fontId="4" fillId="0" borderId="29" xfId="1" applyFont="1" applyFill="1" applyBorder="1"/>
    <xf numFmtId="164" fontId="3" fillId="0" borderId="29" xfId="1" applyFont="1" applyBorder="1"/>
    <xf numFmtId="164" fontId="4" fillId="0" borderId="29" xfId="1" applyFont="1" applyBorder="1"/>
    <xf numFmtId="0" fontId="3" fillId="0" borderId="12" xfId="0" applyFon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11" fillId="6" borderId="47" xfId="0" applyFont="1" applyFill="1" applyBorder="1" applyAlignment="1">
      <alignment horizontal="left" vertical="center" wrapText="1"/>
    </xf>
    <xf numFmtId="4" fontId="11" fillId="0" borderId="53" xfId="1" applyNumberFormat="1" applyFont="1" applyFill="1" applyBorder="1" applyAlignment="1">
      <alignment vertical="center"/>
    </xf>
    <xf numFmtId="164" fontId="4" fillId="0" borderId="53" xfId="1" applyFont="1" applyBorder="1"/>
    <xf numFmtId="4" fontId="12" fillId="0" borderId="29" xfId="1" applyNumberFormat="1" applyFont="1" applyBorder="1"/>
    <xf numFmtId="164" fontId="3" fillId="0" borderId="29" xfId="1" applyFont="1" applyFill="1" applyBorder="1"/>
    <xf numFmtId="2" fontId="12" fillId="0" borderId="29" xfId="1" applyNumberFormat="1" applyFont="1" applyBorder="1"/>
    <xf numFmtId="164" fontId="12" fillId="0" borderId="53" xfId="1" applyFont="1" applyBorder="1" applyAlignment="1" applyProtection="1"/>
    <xf numFmtId="164" fontId="12" fillId="0" borderId="53" xfId="1" applyFont="1" applyBorder="1"/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10" fontId="7" fillId="2" borderId="1" xfId="3" applyNumberFormat="1" applyFont="1" applyFill="1" applyBorder="1" applyAlignment="1">
      <alignment horizontal="center" vertical="center" wrapText="1"/>
    </xf>
    <xf numFmtId="10" fontId="7" fillId="2" borderId="4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1" fillId="5" borderId="16" xfId="0" applyNumberFormat="1" applyFont="1" applyFill="1" applyBorder="1" applyAlignment="1">
      <alignment horizontal="center" vertical="center" wrapText="1"/>
    </xf>
    <xf numFmtId="4" fontId="11" fillId="5" borderId="37" xfId="0" applyNumberFormat="1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4" fontId="11" fillId="5" borderId="25" xfId="0" applyNumberFormat="1" applyFont="1" applyFill="1" applyBorder="1" applyAlignment="1">
      <alignment horizontal="center" vertical="center"/>
    </xf>
    <xf numFmtId="4" fontId="11" fillId="5" borderId="26" xfId="0" applyNumberFormat="1" applyFont="1" applyFill="1" applyBorder="1" applyAlignment="1">
      <alignment horizontal="center" vertical="center"/>
    </xf>
    <xf numFmtId="4" fontId="11" fillId="5" borderId="27" xfId="0" applyNumberFormat="1" applyFont="1" applyFill="1" applyBorder="1" applyAlignment="1">
      <alignment horizontal="center" vertical="center"/>
    </xf>
    <xf numFmtId="4" fontId="11" fillId="5" borderId="28" xfId="0" applyNumberFormat="1" applyFont="1" applyFill="1" applyBorder="1" applyAlignment="1">
      <alignment horizontal="center" vertical="center" wrapText="1"/>
    </xf>
    <xf numFmtId="4" fontId="11" fillId="5" borderId="35" xfId="0" applyNumberFormat="1" applyFont="1" applyFill="1" applyBorder="1" applyAlignment="1">
      <alignment horizontal="center" vertical="center" wrapText="1"/>
    </xf>
    <xf numFmtId="4" fontId="11" fillId="5" borderId="21" xfId="0" applyNumberFormat="1" applyFont="1" applyFill="1" applyBorder="1" applyAlignment="1">
      <alignment horizontal="center" vertical="center" wrapText="1"/>
    </xf>
    <xf numFmtId="4" fontId="11" fillId="5" borderId="18" xfId="0" applyNumberFormat="1" applyFont="1" applyFill="1" applyBorder="1" applyAlignment="1">
      <alignment horizontal="center" vertical="center" wrapText="1"/>
    </xf>
    <xf numFmtId="10" fontId="11" fillId="5" borderId="23" xfId="0" applyNumberFormat="1" applyFont="1" applyFill="1" applyBorder="1" applyAlignment="1">
      <alignment horizontal="center" vertical="center" wrapText="1"/>
    </xf>
    <xf numFmtId="10" fontId="11" fillId="5" borderId="36" xfId="0" applyNumberFormat="1" applyFont="1" applyFill="1" applyBorder="1" applyAlignment="1">
      <alignment horizontal="center" vertical="center" wrapText="1"/>
    </xf>
    <xf numFmtId="0" fontId="12" fillId="0" borderId="64" xfId="0" applyFont="1" applyFill="1" applyBorder="1" applyAlignment="1" applyProtection="1">
      <alignment horizontal="left" vertical="center"/>
    </xf>
    <xf numFmtId="0" fontId="12" fillId="0" borderId="65" xfId="0" applyFont="1" applyFill="1" applyBorder="1" applyAlignment="1" applyProtection="1">
      <alignment vertical="center" wrapText="1"/>
    </xf>
    <xf numFmtId="0" fontId="12" fillId="0" borderId="20" xfId="0" applyFont="1" applyBorder="1" applyAlignment="1" applyProtection="1"/>
    <xf numFmtId="0" fontId="12" fillId="0" borderId="18" xfId="0" applyFont="1" applyBorder="1" applyAlignment="1" applyProtection="1"/>
    <xf numFmtId="166" fontId="12" fillId="3" borderId="18" xfId="0" applyNumberFormat="1" applyFont="1" applyFill="1" applyBorder="1" applyAlignment="1" applyProtection="1">
      <alignment vertical="center"/>
    </xf>
    <xf numFmtId="166" fontId="12" fillId="3" borderId="65" xfId="0" applyNumberFormat="1" applyFont="1" applyFill="1" applyBorder="1" applyAlignment="1" applyProtection="1">
      <alignment vertical="center"/>
    </xf>
    <xf numFmtId="4" fontId="12" fillId="3" borderId="18" xfId="0" applyNumberFormat="1" applyFont="1" applyFill="1" applyBorder="1" applyAlignment="1">
      <alignment vertical="center"/>
    </xf>
    <xf numFmtId="4" fontId="12" fillId="3" borderId="18" xfId="0" applyNumberFormat="1" applyFont="1" applyFill="1" applyBorder="1"/>
    <xf numFmtId="4" fontId="12" fillId="0" borderId="65" xfId="0" applyNumberFormat="1" applyFont="1" applyFill="1" applyBorder="1" applyAlignment="1">
      <alignment vertical="center"/>
    </xf>
    <xf numFmtId="166" fontId="12" fillId="0" borderId="18" xfId="1" applyNumberFormat="1" applyFont="1" applyFill="1" applyBorder="1" applyAlignment="1" applyProtection="1">
      <alignment vertical="center" wrapText="1"/>
    </xf>
    <xf numFmtId="166" fontId="12" fillId="0" borderId="66" xfId="0" applyNumberFormat="1" applyFont="1" applyFill="1" applyBorder="1" applyAlignment="1" applyProtection="1">
      <alignment vertical="center"/>
    </xf>
    <xf numFmtId="0" fontId="12" fillId="0" borderId="20" xfId="0" applyFont="1" applyBorder="1"/>
    <xf numFmtId="2" fontId="12" fillId="0" borderId="18" xfId="1" applyNumberFormat="1" applyFont="1" applyBorder="1"/>
    <xf numFmtId="166" fontId="12" fillId="0" borderId="20" xfId="1" applyNumberFormat="1" applyFont="1" applyFill="1" applyBorder="1" applyAlignment="1" applyProtection="1">
      <alignment vertical="center" wrapText="1"/>
    </xf>
    <xf numFmtId="10" fontId="12" fillId="0" borderId="36" xfId="2" applyNumberFormat="1" applyFont="1" applyFill="1" applyBorder="1" applyAlignment="1">
      <alignment horizontal="right" vertical="center" wrapText="1"/>
    </xf>
    <xf numFmtId="164" fontId="12" fillId="0" borderId="18" xfId="1" applyFont="1" applyFill="1" applyBorder="1" applyAlignment="1" applyProtection="1">
      <alignment vertical="center"/>
    </xf>
    <xf numFmtId="4" fontId="12" fillId="0" borderId="66" xfId="0" applyNumberFormat="1" applyFont="1" applyFill="1" applyBorder="1" applyAlignment="1" applyProtection="1">
      <alignment vertical="center"/>
    </xf>
    <xf numFmtId="164" fontId="4" fillId="0" borderId="18" xfId="1" applyFont="1" applyBorder="1"/>
    <xf numFmtId="164" fontId="4" fillId="0" borderId="20" xfId="1" applyFont="1" applyBorder="1"/>
    <xf numFmtId="164" fontId="3" fillId="0" borderId="18" xfId="1" applyFont="1" applyBorder="1"/>
    <xf numFmtId="0" fontId="11" fillId="0" borderId="65" xfId="0" applyFont="1" applyFill="1" applyBorder="1" applyAlignment="1" applyProtection="1">
      <alignment vertical="center" wrapText="1"/>
    </xf>
    <xf numFmtId="4" fontId="3" fillId="0" borderId="18" xfId="0" applyNumberFormat="1" applyFont="1" applyFill="1" applyBorder="1" applyAlignment="1">
      <alignment vertical="center"/>
    </xf>
    <xf numFmtId="0" fontId="11" fillId="0" borderId="65" xfId="5" applyFont="1" applyFill="1" applyBorder="1" applyAlignment="1" applyProtection="1">
      <alignment vertical="center" wrapText="1"/>
    </xf>
    <xf numFmtId="0" fontId="12" fillId="0" borderId="18" xfId="5" applyFont="1" applyFill="1" applyBorder="1" applyAlignment="1" applyProtection="1">
      <alignment vertical="center" wrapText="1"/>
    </xf>
    <xf numFmtId="0" fontId="3" fillId="0" borderId="18" xfId="0" applyFont="1" applyFill="1" applyBorder="1" applyAlignment="1">
      <alignment vertical="center"/>
    </xf>
    <xf numFmtId="0" fontId="12" fillId="0" borderId="65" xfId="5" applyFont="1" applyBorder="1" applyAlignment="1" applyProtection="1">
      <alignment vertical="center" wrapText="1"/>
    </xf>
    <xf numFmtId="4" fontId="12" fillId="0" borderId="18" xfId="5" applyNumberFormat="1" applyFont="1" applyFill="1" applyBorder="1" applyAlignment="1" applyProtection="1">
      <alignment vertical="center" wrapText="1"/>
    </xf>
    <xf numFmtId="164" fontId="3" fillId="0" borderId="20" xfId="1" applyFont="1" applyBorder="1"/>
    <xf numFmtId="0" fontId="11" fillId="3" borderId="65" xfId="5" applyFont="1" applyFill="1" applyBorder="1" applyAlignment="1" applyProtection="1">
      <alignment vertical="center" wrapText="1"/>
    </xf>
    <xf numFmtId="4" fontId="12" fillId="3" borderId="18" xfId="5" applyNumberFormat="1" applyFont="1" applyFill="1" applyBorder="1" applyAlignment="1" applyProtection="1">
      <alignment vertical="center"/>
    </xf>
    <xf numFmtId="0" fontId="12" fillId="3" borderId="18" xfId="5" applyFont="1" applyFill="1" applyBorder="1" applyAlignment="1" applyProtection="1">
      <alignment vertical="center"/>
    </xf>
    <xf numFmtId="0" fontId="12" fillId="3" borderId="65" xfId="5" applyFont="1" applyFill="1" applyBorder="1" applyAlignment="1" applyProtection="1">
      <alignment vertical="center"/>
    </xf>
    <xf numFmtId="0" fontId="12" fillId="3" borderId="18" xfId="5" applyFont="1" applyFill="1" applyBorder="1" applyAlignment="1">
      <alignment vertical="center"/>
    </xf>
    <xf numFmtId="0" fontId="3" fillId="3" borderId="65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12" fillId="0" borderId="65" xfId="5" applyFont="1" applyFill="1" applyBorder="1" applyAlignment="1" applyProtection="1">
      <alignment vertical="center" wrapText="1"/>
    </xf>
    <xf numFmtId="4" fontId="12" fillId="0" borderId="18" xfId="5" applyNumberFormat="1" applyFont="1" applyFill="1" applyBorder="1" applyAlignment="1" applyProtection="1">
      <alignment vertical="center"/>
    </xf>
    <xf numFmtId="4" fontId="12" fillId="0" borderId="18" xfId="5" applyNumberFormat="1" applyFont="1" applyFill="1" applyBorder="1" applyAlignment="1">
      <alignment vertical="center"/>
    </xf>
    <xf numFmtId="4" fontId="12" fillId="3" borderId="18" xfId="0" applyNumberFormat="1" applyFont="1" applyFill="1" applyBorder="1" applyAlignment="1" applyProtection="1">
      <alignment vertical="center"/>
    </xf>
    <xf numFmtId="10" fontId="12" fillId="0" borderId="36" xfId="0" applyNumberFormat="1" applyFont="1" applyFill="1" applyBorder="1" applyAlignment="1">
      <alignment vertical="center"/>
    </xf>
    <xf numFmtId="0" fontId="12" fillId="3" borderId="65" xfId="0" applyFont="1" applyFill="1" applyBorder="1" applyAlignment="1" applyProtection="1">
      <alignment vertical="center" wrapText="1"/>
    </xf>
    <xf numFmtId="4" fontId="12" fillId="3" borderId="18" xfId="5" applyNumberFormat="1" applyFont="1" applyFill="1" applyBorder="1" applyAlignment="1">
      <alignment vertical="center"/>
    </xf>
    <xf numFmtId="0" fontId="11" fillId="0" borderId="65" xfId="0" applyFont="1" applyBorder="1" applyAlignment="1" applyProtection="1">
      <alignment vertical="center" wrapText="1"/>
    </xf>
    <xf numFmtId="0" fontId="12" fillId="0" borderId="18" xfId="0" applyFont="1" applyFill="1" applyBorder="1" applyAlignment="1" applyProtection="1">
      <alignment vertical="center"/>
    </xf>
    <xf numFmtId="0" fontId="12" fillId="0" borderId="18" xfId="0" applyFont="1" applyBorder="1" applyAlignment="1" applyProtection="1">
      <alignment vertical="center"/>
    </xf>
    <xf numFmtId="0" fontId="11" fillId="3" borderId="65" xfId="0" applyFont="1" applyFill="1" applyBorder="1" applyAlignment="1" applyProtection="1">
      <alignment vertical="center" wrapText="1"/>
    </xf>
    <xf numFmtId="164" fontId="12" fillId="0" borderId="65" xfId="1" applyFont="1" applyFill="1" applyBorder="1" applyAlignment="1" applyProtection="1">
      <alignment vertical="center"/>
    </xf>
    <xf numFmtId="4" fontId="12" fillId="0" borderId="65" xfId="0" applyNumberFormat="1" applyFont="1" applyFill="1" applyBorder="1" applyAlignment="1" applyProtection="1">
      <alignment vertical="center"/>
    </xf>
    <xf numFmtId="0" fontId="12" fillId="0" borderId="65" xfId="0" applyFont="1" applyFill="1" applyBorder="1" applyAlignment="1" applyProtection="1">
      <alignment vertical="center"/>
    </xf>
    <xf numFmtId="166" fontId="12" fillId="0" borderId="65" xfId="1" applyNumberFormat="1" applyFont="1" applyFill="1" applyBorder="1" applyAlignment="1" applyProtection="1">
      <alignment vertical="center" wrapText="1"/>
    </xf>
    <xf numFmtId="10" fontId="12" fillId="0" borderId="65" xfId="0" applyNumberFormat="1" applyFont="1" applyFill="1" applyBorder="1" applyAlignment="1">
      <alignment vertical="center"/>
    </xf>
    <xf numFmtId="4" fontId="11" fillId="6" borderId="67" xfId="0" applyNumberFormat="1" applyFont="1" applyFill="1" applyBorder="1" applyAlignment="1">
      <alignment horizontal="right" vertical="center" wrapText="1"/>
    </xf>
    <xf numFmtId="4" fontId="12" fillId="0" borderId="53" xfId="0" applyNumberFormat="1" applyFont="1" applyFill="1" applyBorder="1"/>
    <xf numFmtId="4" fontId="12" fillId="0" borderId="53" xfId="0" applyNumberFormat="1" applyFont="1" applyFill="1" applyBorder="1" applyAlignment="1" applyProtection="1"/>
    <xf numFmtId="4" fontId="12" fillId="0" borderId="16" xfId="5" applyNumberFormat="1" applyFont="1" applyFill="1" applyBorder="1" applyAlignment="1" applyProtection="1">
      <alignment vertical="center"/>
    </xf>
    <xf numFmtId="164" fontId="4" fillId="0" borderId="0" xfId="1" applyFont="1" applyAlignment="1">
      <alignment vertical="center"/>
    </xf>
    <xf numFmtId="0" fontId="12" fillId="0" borderId="68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vertical="center" wrapText="1"/>
    </xf>
    <xf numFmtId="0" fontId="12" fillId="0" borderId="31" xfId="0" applyFont="1" applyFill="1" applyBorder="1" applyAlignment="1">
      <alignment horizontal="left" vertical="center"/>
    </xf>
    <xf numFmtId="10" fontId="11" fillId="6" borderId="37" xfId="0" applyNumberFormat="1" applyFont="1" applyFill="1" applyBorder="1" applyAlignment="1">
      <alignment horizontal="right" vertical="center" wrapText="1"/>
    </xf>
    <xf numFmtId="0" fontId="12" fillId="0" borderId="31" xfId="0" applyFont="1" applyFill="1" applyBorder="1" applyAlignment="1" applyProtection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10" fontId="11" fillId="6" borderId="21" xfId="0" applyNumberFormat="1" applyFont="1" applyFill="1" applyBorder="1" applyAlignment="1">
      <alignment horizontal="right" vertical="center" wrapText="1"/>
    </xf>
    <xf numFmtId="0" fontId="11" fillId="0" borderId="59" xfId="0" applyFont="1" applyFill="1" applyBorder="1" applyAlignment="1">
      <alignment horizontal="left" vertical="center" wrapText="1"/>
    </xf>
    <xf numFmtId="10" fontId="11" fillId="0" borderId="59" xfId="0" applyNumberFormat="1" applyFont="1" applyFill="1" applyBorder="1" applyAlignment="1">
      <alignment horizontal="right" vertical="center" wrapText="1"/>
    </xf>
    <xf numFmtId="0" fontId="12" fillId="0" borderId="69" xfId="0" applyFont="1" applyFill="1" applyBorder="1" applyAlignment="1">
      <alignment horizontal="left" vertical="center"/>
    </xf>
    <xf numFmtId="10" fontId="12" fillId="0" borderId="37" xfId="0" applyNumberFormat="1" applyFont="1" applyFill="1" applyBorder="1" applyAlignment="1">
      <alignment horizontal="right" vertical="center" wrapText="1"/>
    </xf>
    <xf numFmtId="10" fontId="11" fillId="6" borderId="46" xfId="0" applyNumberFormat="1" applyFont="1" applyFill="1" applyBorder="1" applyAlignment="1">
      <alignment horizontal="right" vertical="center" wrapText="1"/>
    </xf>
    <xf numFmtId="0" fontId="12" fillId="0" borderId="38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left" vertical="center"/>
    </xf>
    <xf numFmtId="10" fontId="11" fillId="5" borderId="46" xfId="0" applyNumberFormat="1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/>
    </xf>
    <xf numFmtId="0" fontId="12" fillId="5" borderId="47" xfId="0" applyFont="1" applyFill="1" applyBorder="1" applyAlignment="1" applyProtection="1">
      <alignment horizontal="left" vertical="center"/>
    </xf>
    <xf numFmtId="0" fontId="3" fillId="5" borderId="52" xfId="0" applyFont="1" applyFill="1" applyBorder="1" applyAlignment="1">
      <alignment vertical="center"/>
    </xf>
    <xf numFmtId="0" fontId="11" fillId="3" borderId="31" xfId="0" applyFont="1" applyFill="1" applyBorder="1" applyAlignment="1" applyProtection="1">
      <alignment horizontal="left" vertical="center"/>
    </xf>
    <xf numFmtId="0" fontId="12" fillId="3" borderId="31" xfId="0" applyFont="1" applyFill="1" applyBorder="1" applyAlignment="1" applyProtection="1">
      <alignment horizontal="left" vertical="center"/>
    </xf>
    <xf numFmtId="167" fontId="12" fillId="3" borderId="31" xfId="0" applyNumberFormat="1" applyFont="1" applyFill="1" applyBorder="1" applyAlignment="1" applyProtection="1">
      <alignment horizontal="left" vertical="center"/>
    </xf>
    <xf numFmtId="0" fontId="11" fillId="3" borderId="36" xfId="0" applyFont="1" applyFill="1" applyBorder="1" applyAlignment="1" applyProtection="1">
      <alignment horizontal="left" vertical="center"/>
    </xf>
    <xf numFmtId="167" fontId="11" fillId="3" borderId="65" xfId="0" applyNumberFormat="1" applyFont="1" applyFill="1" applyBorder="1" applyAlignment="1" applyProtection="1">
      <alignment vertical="center" wrapText="1"/>
    </xf>
    <xf numFmtId="0" fontId="12" fillId="3" borderId="33" xfId="0" applyFont="1" applyFill="1" applyBorder="1" applyAlignment="1" applyProtection="1">
      <alignment horizontal="left" vertical="center"/>
    </xf>
    <xf numFmtId="167" fontId="12" fillId="3" borderId="11" xfId="0" applyNumberFormat="1" applyFont="1" applyFill="1" applyBorder="1" applyAlignment="1" applyProtection="1">
      <alignment vertical="center" wrapText="1"/>
    </xf>
    <xf numFmtId="166" fontId="12" fillId="3" borderId="12" xfId="0" applyNumberFormat="1" applyFont="1" applyFill="1" applyBorder="1" applyAlignment="1" applyProtection="1">
      <alignment vertical="center"/>
    </xf>
    <xf numFmtId="166" fontId="12" fillId="3" borderId="11" xfId="0" applyNumberFormat="1" applyFont="1" applyFill="1" applyBorder="1" applyAlignment="1" applyProtection="1">
      <alignment vertical="center"/>
    </xf>
    <xf numFmtId="4" fontId="12" fillId="3" borderId="12" xfId="0" applyNumberFormat="1" applyFont="1" applyFill="1" applyBorder="1" applyAlignment="1">
      <alignment vertical="center"/>
    </xf>
    <xf numFmtId="4" fontId="12" fillId="3" borderId="12" xfId="0" applyNumberFormat="1" applyFont="1" applyFill="1" applyBorder="1"/>
    <xf numFmtId="4" fontId="12" fillId="0" borderId="11" xfId="0" applyNumberFormat="1" applyFont="1" applyFill="1" applyBorder="1" applyAlignment="1">
      <alignment vertical="center"/>
    </xf>
    <xf numFmtId="166" fontId="12" fillId="0" borderId="12" xfId="1" applyNumberFormat="1" applyFont="1" applyFill="1" applyBorder="1" applyAlignment="1" applyProtection="1">
      <alignment vertical="center" wrapText="1"/>
    </xf>
    <xf numFmtId="10" fontId="12" fillId="0" borderId="12" xfId="0" applyNumberFormat="1" applyFont="1" applyFill="1" applyBorder="1" applyAlignment="1">
      <alignment horizontal="right" vertical="center" wrapText="1"/>
    </xf>
    <xf numFmtId="0" fontId="11" fillId="0" borderId="31" xfId="0" applyFont="1" applyFill="1" applyBorder="1" applyAlignment="1" applyProtection="1">
      <alignment horizontal="left" vertical="center"/>
    </xf>
    <xf numFmtId="0" fontId="11" fillId="5" borderId="50" xfId="0" applyFont="1" applyFill="1" applyBorder="1" applyAlignment="1">
      <alignment horizontal="left" vertical="center" wrapText="1"/>
    </xf>
    <xf numFmtId="10" fontId="11" fillId="5" borderId="44" xfId="1" applyNumberFormat="1" applyFont="1" applyFill="1" applyBorder="1" applyAlignment="1" applyProtection="1">
      <alignment vertical="center" wrapText="1"/>
    </xf>
    <xf numFmtId="0" fontId="6" fillId="0" borderId="30" xfId="0" applyFont="1" applyFill="1" applyBorder="1" applyAlignment="1">
      <alignment horizontal="left" vertical="center"/>
    </xf>
    <xf numFmtId="0" fontId="12" fillId="0" borderId="53" xfId="0" applyFont="1" applyFill="1" applyBorder="1" applyAlignment="1">
      <alignment vertical="center"/>
    </xf>
    <xf numFmtId="0" fontId="12" fillId="5" borderId="45" xfId="0" applyFont="1" applyFill="1" applyBorder="1" applyAlignment="1">
      <alignment vertical="center"/>
    </xf>
    <xf numFmtId="10" fontId="3" fillId="0" borderId="29" xfId="2" applyNumberFormat="1" applyFont="1" applyBorder="1" applyAlignment="1">
      <alignment vertical="center"/>
    </xf>
    <xf numFmtId="10" fontId="3" fillId="0" borderId="29" xfId="2" applyNumberFormat="1" applyFont="1" applyFill="1" applyBorder="1" applyAlignment="1">
      <alignment vertical="center"/>
    </xf>
    <xf numFmtId="10" fontId="12" fillId="0" borderId="29" xfId="2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wrapText="1"/>
    </xf>
    <xf numFmtId="164" fontId="12" fillId="0" borderId="0" xfId="1" applyFont="1" applyBorder="1"/>
    <xf numFmtId="0" fontId="12" fillId="0" borderId="0" xfId="0" applyFont="1" applyBorder="1"/>
    <xf numFmtId="0" fontId="12" fillId="0" borderId="36" xfId="0" applyFont="1" applyFill="1" applyBorder="1" applyAlignment="1" applyProtection="1">
      <alignment horizontal="left" vertical="center"/>
    </xf>
    <xf numFmtId="164" fontId="12" fillId="0" borderId="18" xfId="1" applyFont="1" applyBorder="1"/>
    <xf numFmtId="10" fontId="12" fillId="0" borderId="18" xfId="2" applyNumberFormat="1" applyFont="1" applyFill="1" applyBorder="1" applyAlignment="1">
      <alignment horizontal="right" vertical="center" wrapText="1"/>
    </xf>
    <xf numFmtId="0" fontId="11" fillId="0" borderId="68" xfId="0" applyFont="1" applyFill="1" applyBorder="1" applyAlignment="1" applyProtection="1">
      <alignment horizontal="left" vertical="center"/>
    </xf>
    <xf numFmtId="0" fontId="11" fillId="0" borderId="15" xfId="0" applyFont="1" applyFill="1" applyBorder="1" applyAlignment="1" applyProtection="1">
      <alignment vertical="center" wrapText="1"/>
    </xf>
    <xf numFmtId="164" fontId="12" fillId="0" borderId="16" xfId="1" applyFont="1" applyFill="1" applyBorder="1" applyAlignment="1" applyProtection="1">
      <alignment vertical="center"/>
    </xf>
    <xf numFmtId="0" fontId="12" fillId="0" borderId="70" xfId="0" applyFont="1" applyFill="1" applyBorder="1" applyAlignment="1" applyProtection="1">
      <alignment vertical="center"/>
    </xf>
    <xf numFmtId="4" fontId="12" fillId="0" borderId="15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9" fillId="3" borderId="31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11" fillId="3" borderId="30" xfId="0" applyFont="1" applyFill="1" applyBorder="1" applyAlignment="1" applyProtection="1"/>
    <xf numFmtId="0" fontId="12" fillId="3" borderId="31" xfId="0" applyFont="1" applyFill="1" applyBorder="1" applyAlignment="1">
      <alignment horizontal="left" vertical="center"/>
    </xf>
    <xf numFmtId="164" fontId="4" fillId="0" borderId="0" xfId="1" applyFont="1" applyBorder="1"/>
    <xf numFmtId="164" fontId="3" fillId="0" borderId="0" xfId="1" applyFont="1" applyBorder="1"/>
    <xf numFmtId="2" fontId="4" fillId="0" borderId="0" xfId="1" applyNumberFormat="1" applyFont="1" applyBorder="1"/>
    <xf numFmtId="2" fontId="0" fillId="0" borderId="0" xfId="1" applyNumberFormat="1" applyFont="1" applyBorder="1"/>
    <xf numFmtId="0" fontId="0" fillId="3" borderId="0" xfId="0" applyFill="1" applyBorder="1" applyAlignment="1">
      <alignment wrapText="1"/>
    </xf>
    <xf numFmtId="0" fontId="11" fillId="0" borderId="31" xfId="0" applyFont="1" applyFill="1" applyBorder="1" applyAlignment="1">
      <alignment horizontal="left" vertical="center"/>
    </xf>
    <xf numFmtId="10" fontId="11" fillId="0" borderId="29" xfId="0" applyNumberFormat="1" applyFont="1" applyFill="1" applyBorder="1" applyAlignment="1">
      <alignment vertical="center"/>
    </xf>
    <xf numFmtId="0" fontId="9" fillId="0" borderId="31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10" fontId="11" fillId="0" borderId="29" xfId="0" applyNumberFormat="1" applyFont="1" applyBorder="1" applyAlignment="1">
      <alignment vertical="center"/>
    </xf>
    <xf numFmtId="9" fontId="12" fillId="0" borderId="18" xfId="2" applyFont="1" applyFill="1" applyBorder="1" applyAlignment="1">
      <alignment vertical="center"/>
    </xf>
    <xf numFmtId="0" fontId="12" fillId="0" borderId="68" xfId="0" applyFont="1" applyFill="1" applyBorder="1" applyAlignment="1" applyProtection="1">
      <alignment horizontal="left" vertical="center"/>
    </xf>
    <xf numFmtId="0" fontId="12" fillId="0" borderId="15" xfId="0" applyFont="1" applyFill="1" applyBorder="1" applyAlignment="1" applyProtection="1">
      <alignment vertical="center" wrapText="1"/>
    </xf>
    <xf numFmtId="4" fontId="12" fillId="0" borderId="16" xfId="0" applyNumberFormat="1" applyFont="1" applyFill="1" applyBorder="1" applyAlignment="1" applyProtection="1">
      <alignment vertical="center"/>
    </xf>
    <xf numFmtId="4" fontId="12" fillId="0" borderId="70" xfId="0" applyNumberFormat="1" applyFont="1" applyFill="1" applyBorder="1" applyAlignment="1" applyProtection="1">
      <alignment vertical="center"/>
    </xf>
    <xf numFmtId="166" fontId="12" fillId="0" borderId="15" xfId="1" applyNumberFormat="1" applyFont="1" applyFill="1" applyBorder="1" applyAlignment="1" applyProtection="1">
      <alignment vertical="center" wrapText="1"/>
    </xf>
    <xf numFmtId="9" fontId="12" fillId="0" borderId="16" xfId="2" applyFont="1" applyFill="1" applyBorder="1" applyAlignment="1">
      <alignment vertical="center"/>
    </xf>
    <xf numFmtId="0" fontId="11" fillId="0" borderId="36" xfId="0" applyFont="1" applyFill="1" applyBorder="1" applyAlignment="1" applyProtection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10" fontId="12" fillId="0" borderId="37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4" fontId="11" fillId="0" borderId="53" xfId="1" applyFont="1" applyFill="1" applyBorder="1" applyAlignment="1" applyProtection="1"/>
    <xf numFmtId="0" fontId="12" fillId="5" borderId="47" xfId="5" applyFont="1" applyFill="1" applyBorder="1" applyAlignment="1" applyProtection="1">
      <alignment horizontal="left" vertical="center"/>
    </xf>
    <xf numFmtId="0" fontId="12" fillId="0" borderId="31" xfId="5" applyFont="1" applyFill="1" applyBorder="1" applyAlignment="1" applyProtection="1">
      <alignment horizontal="left" vertical="center" wrapText="1"/>
    </xf>
    <xf numFmtId="0" fontId="12" fillId="3" borderId="31" xfId="5" applyFont="1" applyFill="1" applyBorder="1" applyAlignment="1" applyProtection="1">
      <alignment horizontal="left" vertical="center" wrapText="1"/>
    </xf>
    <xf numFmtId="0" fontId="11" fillId="3" borderId="31" xfId="5" applyFont="1" applyFill="1" applyBorder="1" applyAlignment="1" applyProtection="1">
      <alignment horizontal="left" vertical="center" wrapText="1"/>
    </xf>
    <xf numFmtId="0" fontId="12" fillId="3" borderId="29" xfId="5" applyFont="1" applyFill="1" applyBorder="1" applyAlignment="1" applyProtection="1">
      <alignment horizontal="left" vertical="center" wrapText="1"/>
    </xf>
    <xf numFmtId="0" fontId="11" fillId="0" borderId="31" xfId="5" applyFont="1" applyFill="1" applyBorder="1" applyAlignment="1" applyProtection="1">
      <alignment horizontal="left" vertical="center" wrapText="1"/>
    </xf>
    <xf numFmtId="164" fontId="0" fillId="0" borderId="0" xfId="1" applyFont="1" applyFill="1" applyBorder="1"/>
    <xf numFmtId="0" fontId="12" fillId="0" borderId="36" xfId="5" applyFont="1" applyFill="1" applyBorder="1" applyAlignment="1" applyProtection="1">
      <alignment horizontal="left" vertical="center" wrapText="1"/>
    </xf>
    <xf numFmtId="10" fontId="12" fillId="0" borderId="18" xfId="0" applyNumberFormat="1" applyFont="1" applyFill="1" applyBorder="1" applyAlignment="1">
      <alignment vertical="center"/>
    </xf>
    <xf numFmtId="0" fontId="12" fillId="0" borderId="68" xfId="5" applyFont="1" applyFill="1" applyBorder="1" applyAlignment="1" applyProtection="1">
      <alignment horizontal="left" vertical="center" wrapText="1"/>
    </xf>
    <xf numFmtId="0" fontId="12" fillId="0" borderId="15" xfId="5" applyFont="1" applyFill="1" applyBorder="1" applyAlignment="1" applyProtection="1">
      <alignment vertical="center" wrapText="1"/>
    </xf>
    <xf numFmtId="4" fontId="12" fillId="0" borderId="16" xfId="5" applyNumberFormat="1" applyFont="1" applyFill="1" applyBorder="1" applyAlignment="1" applyProtection="1">
      <alignment vertical="center" wrapText="1"/>
    </xf>
    <xf numFmtId="166" fontId="12" fillId="0" borderId="16" xfId="1" applyNumberFormat="1" applyFont="1" applyFill="1" applyBorder="1" applyAlignment="1" applyProtection="1">
      <alignment vertical="center" wrapText="1"/>
    </xf>
    <xf numFmtId="166" fontId="12" fillId="0" borderId="60" xfId="1" applyNumberFormat="1" applyFont="1" applyFill="1" applyBorder="1" applyAlignment="1" applyProtection="1">
      <alignment vertical="center" wrapText="1"/>
    </xf>
    <xf numFmtId="10" fontId="12" fillId="0" borderId="16" xfId="0" applyNumberFormat="1" applyFont="1" applyFill="1" applyBorder="1" applyAlignment="1">
      <alignment vertical="center"/>
    </xf>
    <xf numFmtId="164" fontId="1" fillId="0" borderId="0" xfId="1" applyFont="1" applyBorder="1"/>
    <xf numFmtId="0" fontId="11" fillId="0" borderId="30" xfId="0" applyFont="1" applyBorder="1" applyAlignment="1" applyProtection="1"/>
    <xf numFmtId="0" fontId="0" fillId="0" borderId="30" xfId="0" applyBorder="1"/>
    <xf numFmtId="0" fontId="0" fillId="0" borderId="0" xfId="0" applyBorder="1" applyAlignment="1">
      <alignment wrapText="1"/>
    </xf>
    <xf numFmtId="164" fontId="3" fillId="0" borderId="0" xfId="1" applyFont="1" applyFill="1" applyBorder="1"/>
    <xf numFmtId="0" fontId="12" fillId="0" borderId="29" xfId="5" applyFont="1" applyFill="1" applyBorder="1" applyAlignment="1" applyProtection="1">
      <alignment horizontal="left" vertical="center" wrapText="1"/>
    </xf>
    <xf numFmtId="0" fontId="11" fillId="0" borderId="29" xfId="0" applyFont="1" applyBorder="1" applyAlignment="1" applyProtection="1"/>
    <xf numFmtId="0" fontId="0" fillId="0" borderId="29" xfId="0" applyBorder="1"/>
    <xf numFmtId="0" fontId="11" fillId="0" borderId="29" xfId="5" applyFont="1" applyFill="1" applyBorder="1" applyAlignment="1" applyProtection="1">
      <alignment horizontal="left" vertical="center" wrapText="1"/>
    </xf>
    <xf numFmtId="0" fontId="11" fillId="0" borderId="36" xfId="5" applyFont="1" applyBorder="1" applyAlignment="1" applyProtection="1">
      <alignment horizontal="left" vertical="center" wrapText="1"/>
    </xf>
    <xf numFmtId="0" fontId="11" fillId="0" borderId="65" xfId="5" applyFont="1" applyBorder="1" applyAlignment="1">
      <alignment vertical="center" wrapText="1"/>
    </xf>
    <xf numFmtId="4" fontId="12" fillId="0" borderId="65" xfId="5" applyNumberFormat="1" applyFont="1" applyFill="1" applyBorder="1" applyAlignment="1" applyProtection="1">
      <alignment vertical="center" wrapText="1"/>
    </xf>
    <xf numFmtId="0" fontId="12" fillId="0" borderId="68" xfId="5" applyFont="1" applyBorder="1" applyAlignment="1" applyProtection="1">
      <alignment horizontal="left" vertical="center" wrapText="1"/>
    </xf>
    <xf numFmtId="0" fontId="12" fillId="0" borderId="15" xfId="5" applyFont="1" applyBorder="1" applyAlignment="1" applyProtection="1">
      <alignment vertical="center" wrapText="1"/>
    </xf>
    <xf numFmtId="164" fontId="3" fillId="0" borderId="16" xfId="1" applyFont="1" applyBorder="1"/>
    <xf numFmtId="164" fontId="3" fillId="0" borderId="60" xfId="1" applyFont="1" applyBorder="1"/>
    <xf numFmtId="0" fontId="12" fillId="0" borderId="36" xfId="5" applyFont="1" applyBorder="1" applyAlignment="1" applyProtection="1">
      <alignment horizontal="left" vertical="center" wrapText="1"/>
    </xf>
    <xf numFmtId="0" fontId="12" fillId="0" borderId="31" xfId="5" applyFont="1" applyBorder="1" applyAlignment="1">
      <alignment horizontal="left" vertical="center" wrapText="1"/>
    </xf>
    <xf numFmtId="0" fontId="11" fillId="0" borderId="31" xfId="5" applyFont="1" applyBorder="1" applyAlignment="1">
      <alignment horizontal="left" vertical="center" wrapText="1"/>
    </xf>
    <xf numFmtId="164" fontId="0" fillId="0" borderId="0" xfId="1" applyFont="1" applyBorder="1"/>
    <xf numFmtId="0" fontId="3" fillId="5" borderId="45" xfId="0" applyFont="1" applyFill="1" applyBorder="1" applyAlignment="1">
      <alignment vertical="center"/>
    </xf>
    <xf numFmtId="0" fontId="12" fillId="0" borderId="31" xfId="5" applyFont="1" applyFill="1" applyBorder="1" applyAlignment="1" applyProtection="1">
      <alignment horizontal="left" vertical="center"/>
    </xf>
    <xf numFmtId="0" fontId="12" fillId="0" borderId="31" xfId="5" applyFont="1" applyBorder="1" applyAlignment="1" applyProtection="1">
      <alignment horizontal="left" vertical="center"/>
    </xf>
    <xf numFmtId="0" fontId="11" fillId="0" borderId="31" xfId="5" applyFont="1" applyBorder="1" applyAlignment="1">
      <alignment horizontal="left" vertical="center"/>
    </xf>
    <xf numFmtId="0" fontId="12" fillId="0" borderId="31" xfId="5" applyFont="1" applyBorder="1" applyAlignment="1">
      <alignment horizontal="left" vertical="center"/>
    </xf>
    <xf numFmtId="10" fontId="12" fillId="0" borderId="29" xfId="2" applyNumberFormat="1" applyFont="1" applyFill="1" applyBorder="1" applyAlignment="1" applyProtection="1">
      <alignment vertical="center" wrapText="1"/>
    </xf>
    <xf numFmtId="0" fontId="11" fillId="0" borderId="31" xfId="5" applyFont="1" applyFill="1" applyBorder="1" applyAlignment="1" applyProtection="1">
      <alignment horizontal="left" vertical="center"/>
    </xf>
    <xf numFmtId="0" fontId="12" fillId="3" borderId="31" xfId="5" applyFont="1" applyFill="1" applyBorder="1" applyAlignment="1" applyProtection="1">
      <alignment horizontal="left" vertical="center"/>
    </xf>
    <xf numFmtId="164" fontId="0" fillId="3" borderId="0" xfId="1" applyFont="1" applyFill="1" applyBorder="1"/>
    <xf numFmtId="10" fontId="12" fillId="3" borderId="29" xfId="2" applyNumberFormat="1" applyFont="1" applyFill="1" applyBorder="1" applyAlignment="1" applyProtection="1">
      <alignment vertical="center" wrapText="1"/>
    </xf>
    <xf numFmtId="0" fontId="11" fillId="3" borderId="31" xfId="5" applyFont="1" applyFill="1" applyBorder="1" applyAlignment="1">
      <alignment horizontal="left" vertical="center"/>
    </xf>
    <xf numFmtId="9" fontId="12" fillId="3" borderId="29" xfId="2" applyFont="1" applyFill="1" applyBorder="1" applyAlignment="1">
      <alignment vertical="center"/>
    </xf>
    <xf numFmtId="0" fontId="12" fillId="3" borderId="31" xfId="5" applyFont="1" applyFill="1" applyBorder="1" applyAlignment="1">
      <alignment horizontal="left" vertical="center"/>
    </xf>
    <xf numFmtId="0" fontId="11" fillId="3" borderId="31" xfId="5" applyFont="1" applyFill="1" applyBorder="1" applyAlignment="1" applyProtection="1">
      <alignment horizontal="left" vertical="center"/>
    </xf>
    <xf numFmtId="0" fontId="12" fillId="3" borderId="36" xfId="5" applyFont="1" applyFill="1" applyBorder="1" applyAlignment="1" applyProtection="1">
      <alignment horizontal="left" vertical="center"/>
    </xf>
    <xf numFmtId="0" fontId="12" fillId="3" borderId="33" xfId="5" applyFont="1" applyFill="1" applyBorder="1" applyAlignment="1" applyProtection="1">
      <alignment horizontal="left" vertical="center"/>
    </xf>
    <xf numFmtId="0" fontId="11" fillId="3" borderId="11" xfId="5" applyFont="1" applyFill="1" applyBorder="1" applyAlignment="1" applyProtection="1">
      <alignment vertical="center" wrapText="1"/>
    </xf>
    <xf numFmtId="4" fontId="12" fillId="3" borderId="12" xfId="5" applyNumberFormat="1" applyFont="1" applyFill="1" applyBorder="1" applyAlignment="1" applyProtection="1">
      <alignment vertical="center"/>
    </xf>
    <xf numFmtId="0" fontId="12" fillId="3" borderId="12" xfId="5" applyFont="1" applyFill="1" applyBorder="1" applyAlignment="1" applyProtection="1">
      <alignment vertical="center"/>
    </xf>
    <xf numFmtId="0" fontId="12" fillId="3" borderId="11" xfId="5" applyFont="1" applyFill="1" applyBorder="1" applyAlignment="1" applyProtection="1">
      <alignment vertical="center"/>
    </xf>
    <xf numFmtId="0" fontId="12" fillId="3" borderId="12" xfId="5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10" fontId="3" fillId="3" borderId="29" xfId="2" applyNumberFormat="1" applyFont="1" applyFill="1" applyBorder="1" applyAlignment="1">
      <alignment vertical="center"/>
    </xf>
    <xf numFmtId="9" fontId="12" fillId="3" borderId="29" xfId="2" applyFont="1" applyFill="1" applyBorder="1" applyAlignment="1" applyProtection="1">
      <alignment vertical="center" wrapText="1"/>
    </xf>
    <xf numFmtId="10" fontId="12" fillId="3" borderId="29" xfId="0" applyNumberFormat="1" applyFont="1" applyFill="1" applyBorder="1" applyAlignment="1">
      <alignment vertical="center"/>
    </xf>
    <xf numFmtId="164" fontId="3" fillId="3" borderId="0" xfId="1" applyFont="1" applyFill="1" applyBorder="1"/>
    <xf numFmtId="0" fontId="12" fillId="0" borderId="36" xfId="5" applyFont="1" applyFill="1" applyBorder="1" applyAlignment="1" applyProtection="1">
      <alignment horizontal="left" vertical="center"/>
    </xf>
    <xf numFmtId="164" fontId="0" fillId="0" borderId="20" xfId="1" applyFont="1" applyBorder="1"/>
    <xf numFmtId="10" fontId="12" fillId="0" borderId="18" xfId="2" applyNumberFormat="1" applyFont="1" applyFill="1" applyBorder="1" applyAlignment="1" applyProtection="1">
      <alignment vertical="center" wrapText="1"/>
    </xf>
    <xf numFmtId="0" fontId="12" fillId="0" borderId="33" xfId="5" applyFont="1" applyFill="1" applyBorder="1" applyAlignment="1" applyProtection="1">
      <alignment horizontal="left" vertical="center"/>
    </xf>
    <xf numFmtId="0" fontId="12" fillId="0" borderId="11" xfId="5" applyFont="1" applyFill="1" applyBorder="1" applyAlignment="1" applyProtection="1">
      <alignment vertical="center" wrapText="1"/>
    </xf>
    <xf numFmtId="4" fontId="12" fillId="0" borderId="12" xfId="5" applyNumberFormat="1" applyFont="1" applyFill="1" applyBorder="1" applyAlignment="1" applyProtection="1">
      <alignment vertical="center"/>
    </xf>
    <xf numFmtId="4" fontId="12" fillId="0" borderId="12" xfId="5" applyNumberFormat="1" applyFont="1" applyFill="1" applyBorder="1" applyAlignment="1">
      <alignment vertical="center"/>
    </xf>
    <xf numFmtId="166" fontId="12" fillId="0" borderId="71" xfId="1" applyNumberFormat="1" applyFont="1" applyFill="1" applyBorder="1" applyAlignment="1" applyProtection="1">
      <alignment vertical="center" wrapText="1"/>
    </xf>
    <xf numFmtId="10" fontId="12" fillId="0" borderId="12" xfId="2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12" fillId="0" borderId="20" xfId="0" applyFont="1" applyFill="1" applyBorder="1" applyAlignment="1">
      <alignment vertical="center"/>
    </xf>
    <xf numFmtId="0" fontId="12" fillId="0" borderId="60" xfId="0" applyFont="1" applyFill="1" applyBorder="1" applyAlignment="1">
      <alignment vertical="center"/>
    </xf>
    <xf numFmtId="0" fontId="11" fillId="0" borderId="31" xfId="0" applyFont="1" applyBorder="1" applyAlignment="1" applyProtection="1">
      <alignment horizontal="left" vertical="center"/>
    </xf>
    <xf numFmtId="0" fontId="12" fillId="0" borderId="31" xfId="0" applyFont="1" applyBorder="1" applyAlignment="1" applyProtection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164" fontId="3" fillId="0" borderId="0" xfId="1" applyFont="1" applyBorder="1" applyAlignment="1">
      <alignment vertical="center"/>
    </xf>
    <xf numFmtId="4" fontId="12" fillId="3" borderId="0" xfId="0" applyNumberFormat="1" applyFont="1" applyFill="1" applyBorder="1" applyAlignment="1">
      <alignment vertical="center"/>
    </xf>
    <xf numFmtId="0" fontId="11" fillId="0" borderId="20" xfId="0" applyFont="1" applyFill="1" applyBorder="1" applyAlignment="1" applyProtection="1">
      <alignment vertical="center" wrapText="1"/>
    </xf>
    <xf numFmtId="166" fontId="12" fillId="0" borderId="66" xfId="1" applyNumberFormat="1" applyFont="1" applyFill="1" applyBorder="1" applyAlignment="1" applyProtection="1">
      <alignment vertical="center" wrapText="1"/>
    </xf>
    <xf numFmtId="0" fontId="11" fillId="0" borderId="60" xfId="0" applyFont="1" applyBorder="1" applyAlignment="1" applyProtection="1">
      <alignment wrapText="1"/>
    </xf>
    <xf numFmtId="0" fontId="12" fillId="0" borderId="7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2" fillId="3" borderId="36" xfId="0" applyFont="1" applyFill="1" applyBorder="1" applyAlignment="1" applyProtection="1">
      <alignment horizontal="left" vertical="center"/>
    </xf>
    <xf numFmtId="0" fontId="11" fillId="3" borderId="31" xfId="0" applyFont="1" applyFill="1" applyBorder="1" applyAlignment="1">
      <alignment horizontal="left" vertical="center"/>
    </xf>
    <xf numFmtId="4" fontId="12" fillId="0" borderId="53" xfId="0" applyNumberFormat="1" applyFont="1" applyBorder="1" applyAlignment="1" applyProtection="1">
      <alignment vertical="center"/>
    </xf>
    <xf numFmtId="0" fontId="11" fillId="0" borderId="53" xfId="0" applyFont="1" applyFill="1" applyBorder="1" applyAlignment="1" applyProtection="1"/>
    <xf numFmtId="0" fontId="12" fillId="0" borderId="66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vertical="center" wrapText="1"/>
    </xf>
    <xf numFmtId="4" fontId="12" fillId="0" borderId="20" xfId="0" applyNumberFormat="1" applyFont="1" applyFill="1" applyBorder="1" applyAlignment="1">
      <alignment vertical="center"/>
    </xf>
    <xf numFmtId="0" fontId="12" fillId="5" borderId="43" xfId="0" applyFont="1" applyFill="1" applyBorder="1" applyAlignment="1" applyProtection="1">
      <alignment horizontal="left" vertical="center"/>
    </xf>
    <xf numFmtId="0" fontId="11" fillId="5" borderId="72" xfId="0" applyFont="1" applyFill="1" applyBorder="1" applyAlignment="1" applyProtection="1">
      <alignment horizontal="center" vertical="center" wrapText="1"/>
    </xf>
    <xf numFmtId="0" fontId="12" fillId="5" borderId="63" xfId="0" applyFont="1" applyFill="1" applyBorder="1" applyAlignment="1">
      <alignment vertical="center"/>
    </xf>
    <xf numFmtId="0" fontId="12" fillId="5" borderId="67" xfId="0" applyFont="1" applyFill="1" applyBorder="1" applyAlignment="1">
      <alignment vertical="center"/>
    </xf>
    <xf numFmtId="10" fontId="12" fillId="0" borderId="29" xfId="2" applyNumberFormat="1" applyFont="1" applyFill="1" applyBorder="1" applyAlignment="1">
      <alignment vertical="center"/>
    </xf>
    <xf numFmtId="10" fontId="12" fillId="0" borderId="29" xfId="2" applyNumberFormat="1" applyFont="1" applyFill="1" applyBorder="1" applyAlignment="1" applyProtection="1">
      <alignment vertical="center"/>
    </xf>
    <xf numFmtId="4" fontId="6" fillId="0" borderId="53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12" fillId="5" borderId="23" xfId="0" applyFont="1" applyFill="1" applyBorder="1" applyAlignment="1" applyProtection="1">
      <alignment horizontal="left" vertical="center"/>
    </xf>
    <xf numFmtId="0" fontId="12" fillId="3" borderId="15" xfId="0" applyFont="1" applyFill="1" applyBorder="1" applyAlignment="1" applyProtection="1">
      <alignment vertical="center" wrapText="1"/>
    </xf>
    <xf numFmtId="164" fontId="12" fillId="0" borderId="15" xfId="1" applyFont="1" applyFill="1" applyBorder="1" applyAlignment="1" applyProtection="1">
      <alignment vertical="center"/>
    </xf>
    <xf numFmtId="4" fontId="12" fillId="0" borderId="15" xfId="0" applyNumberFormat="1" applyFont="1" applyFill="1" applyBorder="1" applyAlignment="1" applyProtection="1">
      <alignment vertical="center"/>
    </xf>
    <xf numFmtId="10" fontId="12" fillId="0" borderId="15" xfId="0" applyNumberFormat="1" applyFont="1" applyFill="1" applyBorder="1" applyAlignment="1">
      <alignment vertical="center"/>
    </xf>
    <xf numFmtId="0" fontId="11" fillId="3" borderId="20" xfId="0" applyFont="1" applyFill="1" applyBorder="1" applyAlignment="1" applyProtection="1">
      <alignment wrapText="1"/>
    </xf>
    <xf numFmtId="0" fontId="12" fillId="0" borderId="65" xfId="0" applyFont="1" applyBorder="1" applyAlignment="1" applyProtection="1">
      <alignment vertical="center"/>
    </xf>
    <xf numFmtId="0" fontId="0" fillId="3" borderId="60" xfId="0" applyFill="1" applyBorder="1" applyAlignment="1">
      <alignment wrapText="1"/>
    </xf>
    <xf numFmtId="164" fontId="6" fillId="0" borderId="53" xfId="1" applyFont="1" applyFill="1" applyBorder="1" applyAlignment="1">
      <alignment vertical="center"/>
    </xf>
    <xf numFmtId="4" fontId="7" fillId="0" borderId="53" xfId="0" applyNumberFormat="1" applyFont="1" applyFill="1" applyBorder="1" applyAlignment="1">
      <alignment horizontal="right" vertical="center" wrapText="1"/>
    </xf>
    <xf numFmtId="4" fontId="3" fillId="0" borderId="53" xfId="0" applyNumberFormat="1" applyFont="1" applyBorder="1" applyAlignment="1">
      <alignment vertical="center"/>
    </xf>
    <xf numFmtId="4" fontId="3" fillId="5" borderId="45" xfId="0" applyNumberFormat="1" applyFont="1" applyFill="1" applyBorder="1" applyAlignment="1">
      <alignment vertical="center"/>
    </xf>
    <xf numFmtId="0" fontId="11" fillId="0" borderId="65" xfId="5" applyFont="1" applyBorder="1" applyAlignment="1" applyProtection="1">
      <alignment vertical="center" wrapText="1"/>
    </xf>
    <xf numFmtId="4" fontId="12" fillId="0" borderId="65" xfId="5" applyNumberFormat="1" applyFont="1" applyFill="1" applyBorder="1" applyAlignment="1" applyProtection="1">
      <alignment vertical="center"/>
    </xf>
    <xf numFmtId="9" fontId="12" fillId="0" borderId="18" xfId="2" applyFont="1" applyFill="1" applyBorder="1" applyAlignment="1" applyProtection="1">
      <alignment vertical="center"/>
    </xf>
  </cellXfs>
  <cellStyles count="7">
    <cellStyle name="Millares" xfId="1" builtinId="3"/>
    <cellStyle name="Normal" xfId="0" builtinId="0"/>
    <cellStyle name="Normal 2" xfId="5"/>
    <cellStyle name="Normal 2 2" xfId="6"/>
    <cellStyle name="Normal 5" xfId="4"/>
    <cellStyle name="Porcentaje" xfId="2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baronp\Documents\ALCALDIA%20DE%20BUCARAMANGA%202017\EJECUCION%20DE%20INGRESOS\EJECUCION%20DE%20INGRESO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JECUCION%20DE%20INGRESOS%20DE%20MAYO%202017%20INCLUSION%20DE%20ADICONES%20JUNIO%207\EJECUCION%20DE%20INGRESOS%202017%207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baronp\Desktop\Nueva%20carpeta\EJECUCION%20DE%20INGRESOS%202017%20sab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7"/>
      <sheetName val="febrero 2017"/>
      <sheetName val="MARZO 2017"/>
      <sheetName val="abril 2017"/>
      <sheetName val="mayo 2017"/>
      <sheetName val="junio 2017"/>
      <sheetName val="julio 2017"/>
      <sheetName val="Agosto 2017"/>
      <sheetName val="septiembre 2017"/>
      <sheetName val="OCTUBRE 2017"/>
      <sheetName val="REGALIAS"/>
      <sheetName val="CERTIFICACION INGRESOS DESTI 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L15">
            <v>10544627</v>
          </cell>
        </row>
      </sheetData>
      <sheetData sheetId="8">
        <row r="11">
          <cell r="L11">
            <v>97734850494</v>
          </cell>
        </row>
        <row r="12">
          <cell r="L12">
            <v>9091762532</v>
          </cell>
        </row>
        <row r="14">
          <cell r="L14">
            <v>418639222</v>
          </cell>
        </row>
        <row r="16">
          <cell r="L16">
            <v>99443887139.360001</v>
          </cell>
        </row>
        <row r="17">
          <cell r="L17">
            <v>4887256392</v>
          </cell>
        </row>
        <row r="18">
          <cell r="L18">
            <v>28291303991.299999</v>
          </cell>
        </row>
        <row r="20">
          <cell r="L20">
            <v>12571011279</v>
          </cell>
        </row>
        <row r="21">
          <cell r="L21">
            <v>806419513</v>
          </cell>
        </row>
        <row r="22">
          <cell r="L22">
            <v>107026800</v>
          </cell>
        </row>
        <row r="24">
          <cell r="L24">
            <v>22665323000</v>
          </cell>
        </row>
        <row r="25">
          <cell r="L25">
            <v>18010566</v>
          </cell>
        </row>
        <row r="27">
          <cell r="L27">
            <v>2623348087.54</v>
          </cell>
        </row>
        <row r="28">
          <cell r="L28">
            <v>2342622671.46</v>
          </cell>
        </row>
        <row r="29">
          <cell r="L29">
            <v>224519157</v>
          </cell>
        </row>
        <row r="30">
          <cell r="L30">
            <v>0</v>
          </cell>
        </row>
        <row r="31">
          <cell r="L31">
            <v>3825702938</v>
          </cell>
        </row>
        <row r="37">
          <cell r="L37">
            <v>45960600</v>
          </cell>
        </row>
        <row r="38">
          <cell r="L38">
            <v>317492289</v>
          </cell>
        </row>
        <row r="39">
          <cell r="L39">
            <v>772690923.24000001</v>
          </cell>
        </row>
        <row r="42">
          <cell r="L42">
            <v>374904659.95999998</v>
          </cell>
        </row>
        <row r="43">
          <cell r="L43">
            <v>24052100</v>
          </cell>
        </row>
        <row r="45">
          <cell r="L45">
            <v>1098688</v>
          </cell>
        </row>
        <row r="46">
          <cell r="L46">
            <v>4808946</v>
          </cell>
        </row>
        <row r="47">
          <cell r="L47">
            <v>7411683884.0699997</v>
          </cell>
        </row>
        <row r="48">
          <cell r="L48">
            <v>47976420</v>
          </cell>
        </row>
        <row r="51">
          <cell r="L51">
            <v>2718195584</v>
          </cell>
        </row>
        <row r="52">
          <cell r="L52">
            <v>30499623347</v>
          </cell>
        </row>
        <row r="54">
          <cell r="L54">
            <v>47248072099</v>
          </cell>
        </row>
        <row r="55">
          <cell r="L55">
            <v>379806118</v>
          </cell>
        </row>
        <row r="58">
          <cell r="L58">
            <v>1179405306</v>
          </cell>
        </row>
        <row r="59">
          <cell r="L59">
            <v>613148160</v>
          </cell>
        </row>
        <row r="62">
          <cell r="L62">
            <v>6308164266.79</v>
          </cell>
        </row>
        <row r="66">
          <cell r="L66">
            <v>96454547901</v>
          </cell>
        </row>
        <row r="67">
          <cell r="L67">
            <v>12858010400</v>
          </cell>
        </row>
        <row r="68">
          <cell r="L68">
            <v>5946540518</v>
          </cell>
        </row>
        <row r="70">
          <cell r="L70">
            <v>3793241565</v>
          </cell>
        </row>
        <row r="72">
          <cell r="L72">
            <v>69214382</v>
          </cell>
        </row>
        <row r="73">
          <cell r="L73">
            <v>37994294</v>
          </cell>
        </row>
        <row r="76">
          <cell r="L76">
            <v>598922776</v>
          </cell>
        </row>
        <row r="77">
          <cell r="L77">
            <v>798563704</v>
          </cell>
        </row>
        <row r="78">
          <cell r="L78">
            <v>7586355200</v>
          </cell>
        </row>
        <row r="84">
          <cell r="L84">
            <v>3210516000</v>
          </cell>
        </row>
        <row r="87">
          <cell r="L87">
            <v>498317656</v>
          </cell>
        </row>
        <row r="93">
          <cell r="L93">
            <v>7101475223</v>
          </cell>
        </row>
        <row r="96">
          <cell r="L96">
            <v>28309878</v>
          </cell>
        </row>
        <row r="97">
          <cell r="L97">
            <v>5532574420</v>
          </cell>
        </row>
        <row r="98">
          <cell r="L98">
            <v>1174819490</v>
          </cell>
        </row>
        <row r="107">
          <cell r="L107">
            <v>1621565084.6399999</v>
          </cell>
        </row>
        <row r="108">
          <cell r="L108">
            <v>1023998970.75</v>
          </cell>
        </row>
        <row r="109">
          <cell r="L109">
            <v>830589978.23000002</v>
          </cell>
        </row>
        <row r="110">
          <cell r="L110">
            <v>68265939.709999993</v>
          </cell>
        </row>
        <row r="114">
          <cell r="L114">
            <v>227987561</v>
          </cell>
        </row>
        <row r="137">
          <cell r="L137">
            <v>1006810851.79</v>
          </cell>
        </row>
        <row r="187">
          <cell r="L187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7"/>
      <sheetName val="febrero 2017"/>
      <sheetName val="MARZO 2017"/>
      <sheetName val="abril 2017"/>
      <sheetName val="mayo 2017"/>
      <sheetName val="REGALIAS"/>
      <sheetName val="CERTIFICACION INGRESOS DESTI ES"/>
    </sheetNames>
    <sheetDataSet>
      <sheetData sheetId="0" refreshError="1">
        <row r="52">
          <cell r="K52">
            <v>5116527</v>
          </cell>
        </row>
        <row r="79">
          <cell r="K79">
            <v>119648686</v>
          </cell>
        </row>
        <row r="80">
          <cell r="K80">
            <v>1136662530</v>
          </cell>
        </row>
      </sheetData>
      <sheetData sheetId="1" refreshError="1"/>
      <sheetData sheetId="2" refreshError="1">
        <row r="133">
          <cell r="L133">
            <v>2090078080</v>
          </cell>
        </row>
        <row r="134">
          <cell r="L134">
            <v>30821984324</v>
          </cell>
        </row>
        <row r="144">
          <cell r="L144">
            <v>2247471000</v>
          </cell>
        </row>
      </sheetData>
      <sheetData sheetId="3" refreshError="1">
        <row r="11">
          <cell r="L11">
            <v>91964510219</v>
          </cell>
        </row>
        <row r="23">
          <cell r="L23">
            <v>0</v>
          </cell>
        </row>
        <row r="26">
          <cell r="L26">
            <v>0</v>
          </cell>
        </row>
        <row r="40">
          <cell r="L40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7"/>
      <sheetName val="febrero 2017"/>
      <sheetName val="MARZO 2017"/>
      <sheetName val="abril 2017"/>
      <sheetName val="mayo 2017"/>
      <sheetName val="junio 2017"/>
      <sheetName val="julio 2017"/>
      <sheetName val="Agosto 2017"/>
      <sheetName val="REGALIAS"/>
      <sheetName val="CERTIFICACION INGRESOS DESTI 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0">
          <cell r="L60">
            <v>4606439135</v>
          </cell>
        </row>
        <row r="140">
          <cell r="L140">
            <v>165230030.53</v>
          </cell>
        </row>
      </sheetData>
      <sheetData sheetId="5" refreshError="1">
        <row r="28">
          <cell r="L28">
            <v>2342622671.46</v>
          </cell>
        </row>
        <row r="52">
          <cell r="L52">
            <v>0</v>
          </cell>
        </row>
        <row r="63">
          <cell r="L63">
            <v>5116527</v>
          </cell>
        </row>
        <row r="133">
          <cell r="L133">
            <v>2090078080</v>
          </cell>
        </row>
        <row r="163">
          <cell r="L163">
            <v>521777370</v>
          </cell>
        </row>
      </sheetData>
      <sheetData sheetId="6" refreshError="1">
        <row r="11">
          <cell r="L11">
            <v>95619622325</v>
          </cell>
        </row>
        <row r="141">
          <cell r="L141">
            <v>116703589</v>
          </cell>
        </row>
        <row r="149">
          <cell r="L149">
            <v>466045918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7"/>
  <sheetViews>
    <sheetView tabSelected="1" workbookViewId="0">
      <selection activeCell="H21" sqref="H21"/>
    </sheetView>
  </sheetViews>
  <sheetFormatPr baseColWidth="10" defaultColWidth="11.42578125" defaultRowHeight="12.75" x14ac:dyDescent="0.25"/>
  <cols>
    <col min="1" max="1" width="12.28515625" style="1" customWidth="1"/>
    <col min="2" max="2" width="18.28515625" style="1" hidden="1" customWidth="1"/>
    <col min="3" max="3" width="16" style="1" hidden="1" customWidth="1"/>
    <col min="4" max="4" width="47.85546875" style="2" customWidth="1"/>
    <col min="5" max="5" width="18.7109375" style="3" customWidth="1"/>
    <col min="6" max="7" width="18.28515625" style="4" customWidth="1"/>
    <col min="8" max="8" width="18.42578125" style="4" customWidth="1"/>
    <col min="9" max="9" width="14.85546875" style="4" customWidth="1"/>
    <col min="10" max="10" width="18.7109375" style="4" customWidth="1"/>
    <col min="11" max="11" width="18.28515625" style="4" customWidth="1"/>
    <col min="12" max="12" width="18.140625" style="4" customWidth="1"/>
    <col min="13" max="13" width="18" style="4" customWidth="1"/>
    <col min="14" max="14" width="11.7109375" style="6" customWidth="1"/>
    <col min="15" max="16384" width="11.42578125" style="1"/>
  </cols>
  <sheetData>
    <row r="1" spans="1:14" ht="18" x14ac:dyDescent="0.25">
      <c r="A1" s="525" t="s">
        <v>0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</row>
    <row r="2" spans="1:14" ht="18" x14ac:dyDescent="0.25">
      <c r="A2" s="526" t="s">
        <v>1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</row>
    <row r="3" spans="1:14" ht="18" x14ac:dyDescent="0.25">
      <c r="A3" s="527" t="s">
        <v>2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</row>
    <row r="4" spans="1:14" ht="13.5" thickBot="1" x14ac:dyDescent="0.3">
      <c r="K4" s="5"/>
      <c r="L4" s="5">
        <v>70695100.879999995</v>
      </c>
    </row>
    <row r="5" spans="1:14" s="9" customFormat="1" ht="27" thickTop="1" thickBot="1" x14ac:dyDescent="0.3">
      <c r="A5" s="528" t="s">
        <v>3</v>
      </c>
      <c r="B5" s="7" t="s">
        <v>4</v>
      </c>
      <c r="C5" s="7" t="s">
        <v>5</v>
      </c>
      <c r="D5" s="528" t="s">
        <v>6</v>
      </c>
      <c r="E5" s="521" t="s">
        <v>7</v>
      </c>
      <c r="F5" s="521" t="s">
        <v>8</v>
      </c>
      <c r="G5" s="521" t="s">
        <v>9</v>
      </c>
      <c r="H5" s="8" t="s">
        <v>10</v>
      </c>
      <c r="I5" s="8" t="s">
        <v>11</v>
      </c>
      <c r="J5" s="521" t="s">
        <v>12</v>
      </c>
      <c r="K5" s="530" t="s">
        <v>13</v>
      </c>
      <c r="L5" s="531"/>
      <c r="M5" s="521" t="s">
        <v>14</v>
      </c>
      <c r="N5" s="523" t="s">
        <v>15</v>
      </c>
    </row>
    <row r="6" spans="1:14" ht="14.25" thickTop="1" thickBot="1" x14ac:dyDescent="0.3">
      <c r="A6" s="529"/>
      <c r="B6" s="10"/>
      <c r="C6" s="10"/>
      <c r="D6" s="529"/>
      <c r="E6" s="522"/>
      <c r="F6" s="522"/>
      <c r="G6" s="522"/>
      <c r="H6" s="11"/>
      <c r="I6" s="11"/>
      <c r="J6" s="522"/>
      <c r="K6" s="12" t="s">
        <v>16</v>
      </c>
      <c r="L6" s="12" t="s">
        <v>17</v>
      </c>
      <c r="M6" s="522"/>
      <c r="N6" s="524"/>
    </row>
    <row r="7" spans="1:14" ht="13.5" thickTop="1" x14ac:dyDescent="0.25">
      <c r="A7" s="13">
        <v>1</v>
      </c>
      <c r="B7" s="14"/>
      <c r="C7" s="14" t="s">
        <v>18</v>
      </c>
      <c r="D7" s="15" t="s">
        <v>19</v>
      </c>
      <c r="E7" s="16"/>
      <c r="F7" s="17"/>
      <c r="G7" s="17"/>
      <c r="H7" s="17"/>
      <c r="I7" s="17"/>
      <c r="J7" s="17"/>
      <c r="K7" s="17"/>
      <c r="L7" s="17"/>
      <c r="M7" s="17"/>
      <c r="N7" s="18"/>
    </row>
    <row r="8" spans="1:14" x14ac:dyDescent="0.25">
      <c r="A8" s="19">
        <v>11</v>
      </c>
      <c r="B8" s="20"/>
      <c r="C8" s="20" t="s">
        <v>20</v>
      </c>
      <c r="D8" s="21" t="s">
        <v>21</v>
      </c>
      <c r="E8" s="22"/>
      <c r="F8" s="23"/>
      <c r="G8" s="23"/>
      <c r="H8" s="23"/>
      <c r="I8" s="23"/>
      <c r="J8" s="23"/>
      <c r="K8" s="23"/>
      <c r="L8" s="23"/>
      <c r="M8" s="23"/>
      <c r="N8" s="24"/>
    </row>
    <row r="9" spans="1:14" x14ac:dyDescent="0.25">
      <c r="A9" s="19">
        <v>111</v>
      </c>
      <c r="B9" s="20"/>
      <c r="C9" s="20" t="s">
        <v>22</v>
      </c>
      <c r="D9" s="21" t="s">
        <v>23</v>
      </c>
      <c r="E9" s="22"/>
      <c r="F9" s="23"/>
      <c r="G9" s="23"/>
      <c r="H9" s="23"/>
      <c r="I9" s="23"/>
      <c r="J9" s="23"/>
      <c r="K9" s="23"/>
      <c r="L9" s="23"/>
      <c r="M9" s="23"/>
      <c r="N9" s="24"/>
    </row>
    <row r="10" spans="1:14" x14ac:dyDescent="0.25">
      <c r="A10" s="19">
        <v>1111</v>
      </c>
      <c r="B10" s="20"/>
      <c r="C10" s="20" t="s">
        <v>24</v>
      </c>
      <c r="D10" s="21" t="s">
        <v>25</v>
      </c>
      <c r="E10" s="22"/>
      <c r="F10" s="23"/>
      <c r="G10" s="23"/>
      <c r="H10" s="23"/>
      <c r="I10" s="23"/>
      <c r="J10" s="23"/>
      <c r="K10" s="25"/>
      <c r="L10" s="23"/>
      <c r="M10" s="23"/>
      <c r="N10" s="24"/>
    </row>
    <row r="11" spans="1:14" x14ac:dyDescent="0.2">
      <c r="A11" s="26">
        <v>1111001</v>
      </c>
      <c r="B11" s="27" t="s">
        <v>26</v>
      </c>
      <c r="C11" s="28"/>
      <c r="D11" s="29" t="s">
        <v>27</v>
      </c>
      <c r="E11" s="30">
        <v>115571041000</v>
      </c>
      <c r="F11" s="25">
        <v>0</v>
      </c>
      <c r="G11" s="25">
        <v>0</v>
      </c>
      <c r="H11" s="25">
        <v>0</v>
      </c>
      <c r="I11" s="25">
        <v>0</v>
      </c>
      <c r="J11" s="25">
        <f>+E11+F11-G11+H11-I11</f>
        <v>115571041000</v>
      </c>
      <c r="K11" s="31">
        <f>L11-'[1]septiembre 2017'!L11</f>
        <v>952771766</v>
      </c>
      <c r="L11" s="25">
        <v>98687622260</v>
      </c>
      <c r="M11" s="25">
        <f>+J11-L11</f>
        <v>16883418740</v>
      </c>
      <c r="N11" s="32">
        <f>+L11/J11</f>
        <v>0.85391306858610017</v>
      </c>
    </row>
    <row r="12" spans="1:14" x14ac:dyDescent="0.2">
      <c r="A12" s="26">
        <v>11110011</v>
      </c>
      <c r="B12" s="27" t="s">
        <v>28</v>
      </c>
      <c r="C12" s="28"/>
      <c r="D12" s="33" t="s">
        <v>29</v>
      </c>
      <c r="E12" s="30">
        <v>20599763000</v>
      </c>
      <c r="F12" s="25">
        <v>0</v>
      </c>
      <c r="G12" s="25">
        <v>0</v>
      </c>
      <c r="H12" s="25">
        <v>0</v>
      </c>
      <c r="I12" s="25">
        <v>0</v>
      </c>
      <c r="J12" s="25">
        <f>+E12+F12-G12+H12-I12</f>
        <v>20599763000</v>
      </c>
      <c r="K12" s="34">
        <f>L12-'[1]septiembre 2017'!L12</f>
        <v>1082628119</v>
      </c>
      <c r="L12" s="25">
        <v>10174390651</v>
      </c>
      <c r="M12" s="25">
        <f>+J12-L12</f>
        <v>10425372349</v>
      </c>
      <c r="N12" s="32">
        <f t="shared" ref="N12:N31" si="0">+L12/J12</f>
        <v>0.49390814112764309</v>
      </c>
    </row>
    <row r="13" spans="1:14" x14ac:dyDescent="0.2">
      <c r="A13" s="19" t="s">
        <v>30</v>
      </c>
      <c r="B13" s="20"/>
      <c r="C13" s="20"/>
      <c r="D13" s="35" t="s">
        <v>31</v>
      </c>
      <c r="E13" s="30"/>
      <c r="F13" s="25"/>
      <c r="G13" s="25"/>
      <c r="H13" s="25"/>
      <c r="I13" s="25"/>
      <c r="J13" s="25"/>
      <c r="K13" s="34"/>
      <c r="L13" s="25"/>
      <c r="M13" s="25"/>
      <c r="N13" s="32"/>
    </row>
    <row r="14" spans="1:14" x14ac:dyDescent="0.2">
      <c r="A14" s="26">
        <v>1112001</v>
      </c>
      <c r="B14" s="27" t="s">
        <v>32</v>
      </c>
      <c r="C14" s="28"/>
      <c r="D14" s="33" t="s">
        <v>33</v>
      </c>
      <c r="E14" s="30">
        <v>2251772000</v>
      </c>
      <c r="F14" s="25">
        <v>0</v>
      </c>
      <c r="G14" s="25">
        <v>0</v>
      </c>
      <c r="H14" s="25">
        <v>0</v>
      </c>
      <c r="I14" s="25">
        <v>0</v>
      </c>
      <c r="J14" s="25">
        <f t="shared" ref="J14:J32" si="1">+E14+F14-G14+H14-I14</f>
        <v>2251772000</v>
      </c>
      <c r="K14" s="34">
        <f>L14-'[1]septiembre 2017'!L14</f>
        <v>10081025</v>
      </c>
      <c r="L14" s="25">
        <v>428720247</v>
      </c>
      <c r="M14" s="25">
        <f t="shared" ref="M14:M32" si="2">+J14-L14</f>
        <v>1823051753</v>
      </c>
      <c r="N14" s="32">
        <f t="shared" si="0"/>
        <v>0.19039238741755382</v>
      </c>
    </row>
    <row r="15" spans="1:14" x14ac:dyDescent="0.2">
      <c r="A15" s="26">
        <v>1112002</v>
      </c>
      <c r="B15" s="27" t="s">
        <v>34</v>
      </c>
      <c r="C15" s="28"/>
      <c r="D15" s="33" t="s">
        <v>35</v>
      </c>
      <c r="E15" s="30">
        <v>70000000</v>
      </c>
      <c r="F15" s="25">
        <v>0</v>
      </c>
      <c r="G15" s="25">
        <v>0</v>
      </c>
      <c r="H15" s="25">
        <v>0</v>
      </c>
      <c r="I15" s="25">
        <v>0</v>
      </c>
      <c r="J15" s="25">
        <f t="shared" si="1"/>
        <v>70000000</v>
      </c>
      <c r="K15" s="34">
        <f>L15-'[1]Agosto 2017'!L15</f>
        <v>0</v>
      </c>
      <c r="L15" s="25">
        <v>10544627</v>
      </c>
      <c r="M15" s="25">
        <f t="shared" si="2"/>
        <v>59455373</v>
      </c>
      <c r="N15" s="32">
        <f t="shared" si="0"/>
        <v>0.15063752857142856</v>
      </c>
    </row>
    <row r="16" spans="1:14" x14ac:dyDescent="0.2">
      <c r="A16" s="26">
        <v>1112003</v>
      </c>
      <c r="B16" s="27" t="s">
        <v>36</v>
      </c>
      <c r="C16" s="28"/>
      <c r="D16" s="33" t="s">
        <v>37</v>
      </c>
      <c r="E16" s="30">
        <v>104350841000</v>
      </c>
      <c r="F16" s="25">
        <v>0</v>
      </c>
      <c r="G16" s="25">
        <v>0</v>
      </c>
      <c r="H16" s="25">
        <v>0</v>
      </c>
      <c r="I16" s="25">
        <v>0</v>
      </c>
      <c r="J16" s="25">
        <f t="shared" si="1"/>
        <v>104350841000</v>
      </c>
      <c r="K16" s="34">
        <f>L16-'[1]septiembre 2017'!L16</f>
        <v>4173926711</v>
      </c>
      <c r="L16" s="25">
        <v>103617813850.36</v>
      </c>
      <c r="M16" s="25">
        <f t="shared" si="2"/>
        <v>733027149.63999939</v>
      </c>
      <c r="N16" s="32">
        <f t="shared" si="0"/>
        <v>0.99297535944497084</v>
      </c>
    </row>
    <row r="17" spans="1:14" x14ac:dyDescent="0.2">
      <c r="A17" s="26">
        <v>11120031</v>
      </c>
      <c r="B17" s="27" t="s">
        <v>38</v>
      </c>
      <c r="C17" s="28"/>
      <c r="D17" s="33" t="s">
        <v>39</v>
      </c>
      <c r="E17" s="30">
        <v>15000000000</v>
      </c>
      <c r="F17" s="25">
        <v>0</v>
      </c>
      <c r="G17" s="25">
        <v>0</v>
      </c>
      <c r="H17" s="25">
        <v>0</v>
      </c>
      <c r="I17" s="25">
        <v>0</v>
      </c>
      <c r="J17" s="25">
        <f t="shared" si="1"/>
        <v>15000000000</v>
      </c>
      <c r="K17" s="34">
        <f>L17-'[1]septiembre 2017'!L17</f>
        <v>725104593</v>
      </c>
      <c r="L17" s="25">
        <v>5612360985</v>
      </c>
      <c r="M17" s="25">
        <f t="shared" si="2"/>
        <v>9387639015</v>
      </c>
      <c r="N17" s="32">
        <f t="shared" si="0"/>
        <v>0.374157399</v>
      </c>
    </row>
    <row r="18" spans="1:14" x14ac:dyDescent="0.2">
      <c r="A18" s="26">
        <v>1112005</v>
      </c>
      <c r="B18" s="27" t="s">
        <v>40</v>
      </c>
      <c r="C18" s="28"/>
      <c r="D18" s="33" t="s">
        <v>41</v>
      </c>
      <c r="E18" s="30">
        <v>31912812000</v>
      </c>
      <c r="F18" s="25">
        <v>0</v>
      </c>
      <c r="G18" s="25">
        <v>0</v>
      </c>
      <c r="H18" s="25">
        <v>0</v>
      </c>
      <c r="I18" s="25">
        <v>0</v>
      </c>
      <c r="J18" s="25">
        <f t="shared" si="1"/>
        <v>31912812000</v>
      </c>
      <c r="K18" s="34">
        <f>L18-'[1]septiembre 2017'!L18</f>
        <v>661629344</v>
      </c>
      <c r="L18" s="25">
        <v>28952933335.299999</v>
      </c>
      <c r="M18" s="25">
        <f t="shared" si="2"/>
        <v>2959878664.7000008</v>
      </c>
      <c r="N18" s="32">
        <f t="shared" si="0"/>
        <v>0.9072510857175482</v>
      </c>
    </row>
    <row r="19" spans="1:14" x14ac:dyDescent="0.25">
      <c r="A19" s="26">
        <v>1112006</v>
      </c>
      <c r="B19" s="27" t="s">
        <v>42</v>
      </c>
      <c r="C19" s="28"/>
      <c r="D19" s="33" t="s">
        <v>43</v>
      </c>
      <c r="E19" s="30">
        <v>2200000</v>
      </c>
      <c r="F19" s="25">
        <v>0</v>
      </c>
      <c r="G19" s="25">
        <v>0</v>
      </c>
      <c r="H19" s="25">
        <v>0</v>
      </c>
      <c r="I19" s="25">
        <v>0</v>
      </c>
      <c r="J19" s="25">
        <f t="shared" si="1"/>
        <v>2200000</v>
      </c>
      <c r="K19" s="36">
        <v>0</v>
      </c>
      <c r="L19" s="36">
        <v>2208000</v>
      </c>
      <c r="M19" s="25">
        <f t="shared" si="2"/>
        <v>-8000</v>
      </c>
      <c r="N19" s="32">
        <f t="shared" si="0"/>
        <v>1.0036363636363637</v>
      </c>
    </row>
    <row r="20" spans="1:14" x14ac:dyDescent="0.2">
      <c r="A20" s="26">
        <v>1112007</v>
      </c>
      <c r="B20" s="27" t="s">
        <v>44</v>
      </c>
      <c r="C20" s="28"/>
      <c r="D20" s="33" t="s">
        <v>45</v>
      </c>
      <c r="E20" s="30">
        <v>13089984000</v>
      </c>
      <c r="F20" s="25">
        <v>0</v>
      </c>
      <c r="G20" s="25">
        <v>0</v>
      </c>
      <c r="H20" s="25">
        <v>0</v>
      </c>
      <c r="I20" s="25">
        <v>0</v>
      </c>
      <c r="J20" s="25">
        <f t="shared" si="1"/>
        <v>13089984000</v>
      </c>
      <c r="K20" s="34">
        <f>L20-'[1]septiembre 2017'!L20</f>
        <v>275189582</v>
      </c>
      <c r="L20" s="25">
        <v>12846200861</v>
      </c>
      <c r="M20" s="25">
        <f t="shared" si="2"/>
        <v>243783139</v>
      </c>
      <c r="N20" s="32">
        <f t="shared" si="0"/>
        <v>0.98137636081144175</v>
      </c>
    </row>
    <row r="21" spans="1:14" x14ac:dyDescent="0.2">
      <c r="A21" s="26">
        <v>11120071</v>
      </c>
      <c r="B21" s="27" t="s">
        <v>46</v>
      </c>
      <c r="C21" s="28"/>
      <c r="D21" s="33" t="s">
        <v>47</v>
      </c>
      <c r="E21" s="30">
        <v>2543275000</v>
      </c>
      <c r="F21" s="25">
        <v>0</v>
      </c>
      <c r="G21" s="25">
        <v>0</v>
      </c>
      <c r="H21" s="25">
        <v>0</v>
      </c>
      <c r="I21" s="25">
        <v>0</v>
      </c>
      <c r="J21" s="25">
        <f t="shared" si="1"/>
        <v>2543275000</v>
      </c>
      <c r="K21" s="34">
        <f>L21-'[1]septiembre 2017'!L21</f>
        <v>128958389</v>
      </c>
      <c r="L21" s="25">
        <v>935377902</v>
      </c>
      <c r="M21" s="25">
        <f t="shared" si="2"/>
        <v>1607897098</v>
      </c>
      <c r="N21" s="32">
        <f t="shared" si="0"/>
        <v>0.3677848058114046</v>
      </c>
    </row>
    <row r="22" spans="1:14" x14ac:dyDescent="0.2">
      <c r="A22" s="26">
        <v>1112008</v>
      </c>
      <c r="B22" s="27" t="s">
        <v>48</v>
      </c>
      <c r="C22" s="28"/>
      <c r="D22" s="33" t="s">
        <v>49</v>
      </c>
      <c r="E22" s="30">
        <v>70000000</v>
      </c>
      <c r="F22" s="25">
        <v>0</v>
      </c>
      <c r="G22" s="25">
        <v>0</v>
      </c>
      <c r="H22" s="25">
        <v>0</v>
      </c>
      <c r="I22" s="25">
        <v>0</v>
      </c>
      <c r="J22" s="25">
        <f t="shared" si="1"/>
        <v>70000000</v>
      </c>
      <c r="K22" s="37">
        <f>L22-'[1]septiembre 2017'!L22</f>
        <v>0</v>
      </c>
      <c r="L22" s="25">
        <v>107026800</v>
      </c>
      <c r="M22" s="25">
        <f t="shared" si="2"/>
        <v>-37026800</v>
      </c>
      <c r="N22" s="32">
        <f t="shared" si="0"/>
        <v>1.5289542857142857</v>
      </c>
    </row>
    <row r="23" spans="1:14" x14ac:dyDescent="0.2">
      <c r="A23" s="26">
        <v>1112009</v>
      </c>
      <c r="B23" s="27" t="s">
        <v>50</v>
      </c>
      <c r="C23" s="28"/>
      <c r="D23" s="33" t="s">
        <v>51</v>
      </c>
      <c r="E23" s="30">
        <v>5000000</v>
      </c>
      <c r="F23" s="25">
        <v>0</v>
      </c>
      <c r="G23" s="25">
        <v>0</v>
      </c>
      <c r="H23" s="25">
        <v>0</v>
      </c>
      <c r="I23" s="25">
        <v>0</v>
      </c>
      <c r="J23" s="25">
        <f t="shared" si="1"/>
        <v>5000000</v>
      </c>
      <c r="K23" s="37">
        <f>L23-'[2]abril 2017'!L23</f>
        <v>0</v>
      </c>
      <c r="L23" s="25">
        <v>0</v>
      </c>
      <c r="M23" s="25">
        <f t="shared" si="2"/>
        <v>5000000</v>
      </c>
      <c r="N23" s="32">
        <f t="shared" si="0"/>
        <v>0</v>
      </c>
    </row>
    <row r="24" spans="1:14" ht="15" x14ac:dyDescent="0.2">
      <c r="A24" s="26">
        <v>1112010</v>
      </c>
      <c r="B24" s="38" t="s">
        <v>52</v>
      </c>
      <c r="C24" s="28"/>
      <c r="D24" s="33" t="s">
        <v>53</v>
      </c>
      <c r="E24" s="30">
        <v>31345180000</v>
      </c>
      <c r="F24" s="25">
        <v>0</v>
      </c>
      <c r="G24" s="25">
        <v>0</v>
      </c>
      <c r="H24" s="25">
        <v>0</v>
      </c>
      <c r="I24" s="25">
        <v>0</v>
      </c>
      <c r="J24" s="25">
        <f t="shared" si="1"/>
        <v>31345180000</v>
      </c>
      <c r="K24" s="34">
        <f>L24-'[1]septiembre 2017'!L24</f>
        <v>2441042000</v>
      </c>
      <c r="L24" s="25">
        <v>25106365000</v>
      </c>
      <c r="M24" s="25">
        <f t="shared" si="2"/>
        <v>6238815000</v>
      </c>
      <c r="N24" s="32">
        <f t="shared" si="0"/>
        <v>0.80096413547473644</v>
      </c>
    </row>
    <row r="25" spans="1:14" ht="15" x14ac:dyDescent="0.2">
      <c r="A25" s="26">
        <v>1112011</v>
      </c>
      <c r="B25" s="38" t="s">
        <v>54</v>
      </c>
      <c r="C25" s="28"/>
      <c r="D25" s="33" t="s">
        <v>55</v>
      </c>
      <c r="E25" s="30">
        <v>29936000</v>
      </c>
      <c r="F25" s="25">
        <v>0</v>
      </c>
      <c r="G25" s="25">
        <v>0</v>
      </c>
      <c r="H25" s="25">
        <v>0</v>
      </c>
      <c r="I25" s="25">
        <v>0</v>
      </c>
      <c r="J25" s="25">
        <f t="shared" si="1"/>
        <v>29936000</v>
      </c>
      <c r="K25" s="34">
        <f>L25-'[1]septiembre 2017'!L25</f>
        <v>2122484</v>
      </c>
      <c r="L25" s="25">
        <v>20133050</v>
      </c>
      <c r="M25" s="25">
        <f t="shared" si="2"/>
        <v>9802950</v>
      </c>
      <c r="N25" s="32">
        <f t="shared" si="0"/>
        <v>0.67253641101015504</v>
      </c>
    </row>
    <row r="26" spans="1:14" ht="15" x14ac:dyDescent="0.2">
      <c r="A26" s="26">
        <v>1112012</v>
      </c>
      <c r="B26" s="38" t="s">
        <v>56</v>
      </c>
      <c r="C26" s="28"/>
      <c r="D26" s="33" t="s">
        <v>57</v>
      </c>
      <c r="E26" s="30">
        <v>1000</v>
      </c>
      <c r="F26" s="25">
        <v>0</v>
      </c>
      <c r="G26" s="25">
        <v>0</v>
      </c>
      <c r="H26" s="25">
        <v>0</v>
      </c>
      <c r="I26" s="25">
        <v>0</v>
      </c>
      <c r="J26" s="25">
        <f t="shared" si="1"/>
        <v>1000</v>
      </c>
      <c r="K26" s="37">
        <f>L26-'[2]abril 2017'!L26</f>
        <v>0</v>
      </c>
      <c r="L26" s="25">
        <v>0</v>
      </c>
      <c r="M26" s="25">
        <f t="shared" si="2"/>
        <v>1000</v>
      </c>
      <c r="N26" s="32">
        <f t="shared" si="0"/>
        <v>0</v>
      </c>
    </row>
    <row r="27" spans="1:14" ht="15" x14ac:dyDescent="0.2">
      <c r="A27" s="39">
        <v>1112013</v>
      </c>
      <c r="B27" s="40" t="s">
        <v>58</v>
      </c>
      <c r="C27" s="41"/>
      <c r="D27" s="42" t="s">
        <v>59</v>
      </c>
      <c r="E27" s="30">
        <v>5000000000</v>
      </c>
      <c r="F27" s="25">
        <v>0</v>
      </c>
      <c r="G27" s="25">
        <v>0</v>
      </c>
      <c r="H27" s="25">
        <v>0</v>
      </c>
      <c r="I27" s="25">
        <v>0</v>
      </c>
      <c r="J27" s="25">
        <f t="shared" si="1"/>
        <v>5000000000</v>
      </c>
      <c r="K27" s="43">
        <f>L27-'[1]septiembre 2017'!L27</f>
        <v>359402766</v>
      </c>
      <c r="L27" s="36">
        <v>2982750853.54</v>
      </c>
      <c r="M27" s="25">
        <f t="shared" si="2"/>
        <v>2017249146.46</v>
      </c>
      <c r="N27" s="32">
        <f t="shared" si="0"/>
        <v>0.59655017070799998</v>
      </c>
    </row>
    <row r="28" spans="1:14" ht="15" x14ac:dyDescent="0.2">
      <c r="A28" s="26">
        <v>1112014</v>
      </c>
      <c r="B28" s="38" t="s">
        <v>60</v>
      </c>
      <c r="C28" s="28"/>
      <c r="D28" s="33" t="s">
        <v>61</v>
      </c>
      <c r="E28" s="30">
        <v>3000000000</v>
      </c>
      <c r="F28" s="25">
        <v>0</v>
      </c>
      <c r="G28" s="25">
        <v>0</v>
      </c>
      <c r="H28" s="25">
        <v>0</v>
      </c>
      <c r="I28" s="25">
        <v>0</v>
      </c>
      <c r="J28" s="25">
        <f t="shared" si="1"/>
        <v>3000000000</v>
      </c>
      <c r="K28" s="44">
        <f>L28-'[1]septiembre 2017'!L28</f>
        <v>839545259.8499999</v>
      </c>
      <c r="L28" s="25">
        <v>3182167931.3099999</v>
      </c>
      <c r="M28" s="25">
        <f t="shared" si="2"/>
        <v>-182167931.30999994</v>
      </c>
      <c r="N28" s="32">
        <f t="shared" si="0"/>
        <v>1.0607226437699999</v>
      </c>
    </row>
    <row r="29" spans="1:14" ht="15" x14ac:dyDescent="0.2">
      <c r="A29" s="26">
        <v>1112015</v>
      </c>
      <c r="B29" s="38" t="s">
        <v>62</v>
      </c>
      <c r="C29" s="28"/>
      <c r="D29" s="33" t="s">
        <v>63</v>
      </c>
      <c r="E29" s="30">
        <v>376233000</v>
      </c>
      <c r="F29" s="25">
        <v>0</v>
      </c>
      <c r="G29" s="25">
        <v>0</v>
      </c>
      <c r="H29" s="25">
        <v>0</v>
      </c>
      <c r="I29" s="25">
        <v>0</v>
      </c>
      <c r="J29" s="25">
        <f t="shared" si="1"/>
        <v>376233000</v>
      </c>
      <c r="K29" s="34">
        <f>L29-'[1]septiembre 2017'!L29</f>
        <v>15050042</v>
      </c>
      <c r="L29" s="25">
        <v>239569199</v>
      </c>
      <c r="M29" s="25">
        <f t="shared" si="2"/>
        <v>136663801</v>
      </c>
      <c r="N29" s="32">
        <f t="shared" si="0"/>
        <v>0.63675753854659212</v>
      </c>
    </row>
    <row r="30" spans="1:14" ht="25.5" x14ac:dyDescent="0.25">
      <c r="A30" s="45">
        <v>1112016</v>
      </c>
      <c r="B30" s="46" t="s">
        <v>64</v>
      </c>
      <c r="C30" s="47"/>
      <c r="D30" s="48" t="s">
        <v>65</v>
      </c>
      <c r="E30" s="49">
        <v>300000000</v>
      </c>
      <c r="F30" s="25">
        <v>0</v>
      </c>
      <c r="G30" s="25">
        <v>0</v>
      </c>
      <c r="H30" s="25">
        <v>0</v>
      </c>
      <c r="I30" s="25">
        <v>0</v>
      </c>
      <c r="J30" s="50">
        <f t="shared" si="1"/>
        <v>300000000</v>
      </c>
      <c r="K30" s="51">
        <f>L30-'[1]septiembre 2017'!L30</f>
        <v>29856384.030000001</v>
      </c>
      <c r="L30" s="25">
        <v>29856384.030000001</v>
      </c>
      <c r="M30" s="25">
        <f t="shared" si="2"/>
        <v>270143615.97000003</v>
      </c>
      <c r="N30" s="32">
        <f t="shared" si="0"/>
        <v>9.9521280099999998E-2</v>
      </c>
    </row>
    <row r="31" spans="1:14" x14ac:dyDescent="0.25">
      <c r="A31" s="47">
        <v>1112017</v>
      </c>
      <c r="B31" s="46" t="s">
        <v>66</v>
      </c>
      <c r="C31" s="47"/>
      <c r="D31" s="48" t="s">
        <v>67</v>
      </c>
      <c r="E31" s="49">
        <v>3750000000</v>
      </c>
      <c r="F31" s="25">
        <v>0</v>
      </c>
      <c r="G31" s="25">
        <v>0</v>
      </c>
      <c r="H31" s="25">
        <v>0</v>
      </c>
      <c r="I31" s="25">
        <v>0</v>
      </c>
      <c r="J31" s="25">
        <f t="shared" si="1"/>
        <v>3750000000</v>
      </c>
      <c r="K31" s="50">
        <f>L31-'[1]septiembre 2017'!L31</f>
        <v>15197245</v>
      </c>
      <c r="L31" s="25">
        <v>3840900183</v>
      </c>
      <c r="M31" s="25">
        <f t="shared" si="2"/>
        <v>-90900183</v>
      </c>
      <c r="N31" s="32">
        <f t="shared" si="0"/>
        <v>1.0242400488000001</v>
      </c>
    </row>
    <row r="32" spans="1:14" ht="25.5" x14ac:dyDescent="0.25">
      <c r="A32" s="47">
        <v>1112018</v>
      </c>
      <c r="B32" s="46"/>
      <c r="C32" s="47"/>
      <c r="D32" s="48" t="s">
        <v>68</v>
      </c>
      <c r="E32" s="49">
        <v>0</v>
      </c>
      <c r="F32" s="25">
        <v>0</v>
      </c>
      <c r="G32" s="25">
        <v>0</v>
      </c>
      <c r="H32" s="25">
        <v>0</v>
      </c>
      <c r="I32" s="25">
        <v>0</v>
      </c>
      <c r="J32" s="25">
        <f t="shared" si="1"/>
        <v>0</v>
      </c>
      <c r="K32" s="50">
        <v>57521952</v>
      </c>
      <c r="L32" s="25">
        <v>57521952</v>
      </c>
      <c r="M32" s="25">
        <f t="shared" si="2"/>
        <v>-57521952</v>
      </c>
      <c r="N32" s="32">
        <v>1</v>
      </c>
    </row>
    <row r="33" spans="1:14" ht="13.5" thickBot="1" x14ac:dyDescent="0.3">
      <c r="A33" s="53"/>
      <c r="B33" s="53"/>
      <c r="C33" s="53"/>
      <c r="D33" s="33"/>
      <c r="E33" s="30"/>
      <c r="F33" s="25"/>
      <c r="G33" s="25"/>
      <c r="H33" s="25"/>
      <c r="I33" s="25"/>
      <c r="J33" s="25"/>
      <c r="K33" s="25"/>
      <c r="L33" s="25"/>
      <c r="M33" s="25"/>
      <c r="N33" s="32"/>
    </row>
    <row r="34" spans="1:14" ht="14.25" thickTop="1" thickBot="1" x14ac:dyDescent="0.3">
      <c r="A34" s="54"/>
      <c r="B34" s="54"/>
      <c r="C34" s="54"/>
      <c r="D34" s="55" t="s">
        <v>69</v>
      </c>
      <c r="E34" s="56">
        <f>SUM(E11:E32)</f>
        <v>349268038000</v>
      </c>
      <c r="F34" s="56">
        <f t="shared" ref="F34:I34" si="3">SUM(F11:F32)</f>
        <v>0</v>
      </c>
      <c r="G34" s="56">
        <f t="shared" si="3"/>
        <v>0</v>
      </c>
      <c r="H34" s="56">
        <f t="shared" si="3"/>
        <v>0</v>
      </c>
      <c r="I34" s="56">
        <f t="shared" si="3"/>
        <v>0</v>
      </c>
      <c r="J34" s="56">
        <f>SUM(J11:J32)</f>
        <v>349268038000</v>
      </c>
      <c r="K34" s="56">
        <f>SUM(K11:K32)</f>
        <v>11770027661.880001</v>
      </c>
      <c r="L34" s="56">
        <f>SUM(L11:L32)</f>
        <v>296834464071.53998</v>
      </c>
      <c r="M34" s="56">
        <f>SUM(M11:M32)</f>
        <v>52433573928.459999</v>
      </c>
      <c r="N34" s="57">
        <f>+L34/J34</f>
        <v>0.84987583109892229</v>
      </c>
    </row>
    <row r="35" spans="1:14" ht="13.5" thickTop="1" x14ac:dyDescent="0.25">
      <c r="A35" s="59"/>
      <c r="B35" s="60"/>
      <c r="C35" s="60"/>
      <c r="D35" s="15"/>
      <c r="E35" s="61"/>
      <c r="F35" s="17"/>
      <c r="G35" s="17"/>
      <c r="H35" s="17"/>
      <c r="I35" s="17"/>
      <c r="J35" s="17"/>
      <c r="K35" s="17"/>
      <c r="L35" s="17"/>
      <c r="M35" s="17"/>
      <c r="N35" s="18"/>
    </row>
    <row r="36" spans="1:14" x14ac:dyDescent="0.25">
      <c r="A36" s="19">
        <v>112</v>
      </c>
      <c r="B36" s="20"/>
      <c r="C36" s="20"/>
      <c r="D36" s="21" t="s">
        <v>70</v>
      </c>
      <c r="E36" s="22"/>
      <c r="F36" s="23"/>
      <c r="G36" s="23"/>
      <c r="H36" s="23"/>
      <c r="I36" s="23"/>
      <c r="J36" s="23"/>
      <c r="K36" s="23"/>
      <c r="L36" s="23"/>
      <c r="M36" s="23"/>
      <c r="N36" s="24"/>
    </row>
    <row r="37" spans="1:14" x14ac:dyDescent="0.25">
      <c r="A37" s="19">
        <v>1121</v>
      </c>
      <c r="B37" s="20"/>
      <c r="C37" s="20"/>
      <c r="D37" s="35" t="s">
        <v>71</v>
      </c>
      <c r="E37" s="30"/>
      <c r="F37" s="25"/>
      <c r="G37" s="25"/>
      <c r="H37" s="25"/>
      <c r="I37" s="25"/>
      <c r="J37" s="25"/>
      <c r="K37" s="25"/>
      <c r="L37" s="36"/>
      <c r="M37" s="25"/>
      <c r="N37" s="24"/>
    </row>
    <row r="38" spans="1:14" ht="15" x14ac:dyDescent="0.25">
      <c r="A38" s="26">
        <v>1121001</v>
      </c>
      <c r="B38" s="62" t="s">
        <v>72</v>
      </c>
      <c r="C38" s="28"/>
      <c r="D38" s="33" t="s">
        <v>73</v>
      </c>
      <c r="E38" s="30">
        <v>80000000</v>
      </c>
      <c r="F38" s="25">
        <v>0</v>
      </c>
      <c r="G38" s="25">
        <v>0</v>
      </c>
      <c r="H38" s="25">
        <v>0</v>
      </c>
      <c r="I38" s="25">
        <v>0</v>
      </c>
      <c r="J38" s="25">
        <f t="shared" ref="J38:J100" si="4">+E38+F38-G38+H38-I38</f>
        <v>80000000</v>
      </c>
      <c r="K38" s="25">
        <f>L38-'[1]septiembre 2017'!L37</f>
        <v>4155931</v>
      </c>
      <c r="L38" s="36">
        <v>50116531</v>
      </c>
      <c r="M38" s="25">
        <f t="shared" ref="M38:M100" si="5">+J38-L38</f>
        <v>29883469</v>
      </c>
      <c r="N38" s="32">
        <f t="shared" ref="N38:N100" si="6">+L38/J38</f>
        <v>0.62645663750000002</v>
      </c>
    </row>
    <row r="39" spans="1:14" ht="15" x14ac:dyDescent="0.25">
      <c r="A39" s="26">
        <v>1121006</v>
      </c>
      <c r="B39" s="62" t="s">
        <v>72</v>
      </c>
      <c r="C39" s="28"/>
      <c r="D39" s="33" t="s">
        <v>74</v>
      </c>
      <c r="E39" s="30">
        <v>12000000</v>
      </c>
      <c r="F39" s="25">
        <v>0</v>
      </c>
      <c r="G39" s="25">
        <v>0</v>
      </c>
      <c r="H39" s="25">
        <v>0</v>
      </c>
      <c r="I39" s="25">
        <v>0</v>
      </c>
      <c r="J39" s="25">
        <f t="shared" si="4"/>
        <v>12000000</v>
      </c>
      <c r="K39" s="25">
        <f>L39-'[1]septiembre 2017'!L38</f>
        <v>22807738</v>
      </c>
      <c r="L39" s="36">
        <v>340300027</v>
      </c>
      <c r="M39" s="25">
        <f t="shared" si="5"/>
        <v>-328300027</v>
      </c>
      <c r="N39" s="32">
        <f t="shared" si="6"/>
        <v>28.358335583333332</v>
      </c>
    </row>
    <row r="40" spans="1:14" ht="25.5" x14ac:dyDescent="0.25">
      <c r="A40" s="26">
        <v>1121007</v>
      </c>
      <c r="B40" s="62" t="s">
        <v>72</v>
      </c>
      <c r="C40" s="28"/>
      <c r="D40" s="33" t="s">
        <v>75</v>
      </c>
      <c r="E40" s="30">
        <v>1500000000</v>
      </c>
      <c r="F40" s="25">
        <v>0</v>
      </c>
      <c r="G40" s="25">
        <v>0</v>
      </c>
      <c r="H40" s="25">
        <v>0</v>
      </c>
      <c r="I40" s="25">
        <v>0</v>
      </c>
      <c r="J40" s="25">
        <f t="shared" si="4"/>
        <v>1500000000</v>
      </c>
      <c r="K40" s="25">
        <f>L40-'[1]septiembre 2017'!L39</f>
        <v>26839593</v>
      </c>
      <c r="L40" s="36">
        <v>799530516.24000001</v>
      </c>
      <c r="M40" s="25">
        <f t="shared" si="5"/>
        <v>700469483.75999999</v>
      </c>
      <c r="N40" s="32">
        <f t="shared" si="6"/>
        <v>0.53302034415999999</v>
      </c>
    </row>
    <row r="41" spans="1:14" ht="15" x14ac:dyDescent="0.25">
      <c r="A41" s="26">
        <v>1121008</v>
      </c>
      <c r="B41" s="62" t="s">
        <v>72</v>
      </c>
      <c r="C41" s="28"/>
      <c r="D41" s="33" t="s">
        <v>76</v>
      </c>
      <c r="E41" s="30">
        <v>1000</v>
      </c>
      <c r="F41" s="25">
        <v>0</v>
      </c>
      <c r="G41" s="25">
        <v>0</v>
      </c>
      <c r="H41" s="25">
        <v>0</v>
      </c>
      <c r="I41" s="25">
        <v>0</v>
      </c>
      <c r="J41" s="25">
        <f t="shared" si="4"/>
        <v>1000</v>
      </c>
      <c r="K41" s="25">
        <f>L41-'[2]abril 2017'!L40</f>
        <v>0</v>
      </c>
      <c r="L41" s="36">
        <v>0</v>
      </c>
      <c r="M41" s="25">
        <f t="shared" si="5"/>
        <v>1000</v>
      </c>
      <c r="N41" s="32">
        <f t="shared" si="6"/>
        <v>0</v>
      </c>
    </row>
    <row r="42" spans="1:14" x14ac:dyDescent="0.25">
      <c r="A42" s="19">
        <v>1122</v>
      </c>
      <c r="B42" s="20"/>
      <c r="C42" s="20"/>
      <c r="D42" s="35" t="s">
        <v>77</v>
      </c>
      <c r="E42" s="30"/>
      <c r="F42" s="25"/>
      <c r="G42" s="25"/>
      <c r="H42" s="25"/>
      <c r="I42" s="25"/>
      <c r="J42" s="25"/>
      <c r="K42" s="25"/>
      <c r="L42" s="36"/>
      <c r="M42" s="25"/>
      <c r="N42" s="32"/>
    </row>
    <row r="43" spans="1:14" ht="15" x14ac:dyDescent="0.25">
      <c r="A43" s="26">
        <v>1122001</v>
      </c>
      <c r="B43" s="62" t="s">
        <v>78</v>
      </c>
      <c r="C43" s="28"/>
      <c r="D43" s="33" t="s">
        <v>79</v>
      </c>
      <c r="E43" s="30">
        <v>200000000</v>
      </c>
      <c r="F43" s="25">
        <v>0</v>
      </c>
      <c r="G43" s="25">
        <v>0</v>
      </c>
      <c r="H43" s="25">
        <v>0</v>
      </c>
      <c r="I43" s="25">
        <v>0</v>
      </c>
      <c r="J43" s="25">
        <f t="shared" si="4"/>
        <v>200000000</v>
      </c>
      <c r="K43" s="25">
        <f>L43-'[1]septiembre 2017'!L42</f>
        <v>55170067</v>
      </c>
      <c r="L43" s="36">
        <f>334171541.96+95903185</f>
        <v>430074726.95999998</v>
      </c>
      <c r="M43" s="25">
        <f t="shared" si="5"/>
        <v>-230074726.95999998</v>
      </c>
      <c r="N43" s="32">
        <f t="shared" si="6"/>
        <v>2.1503736347999998</v>
      </c>
    </row>
    <row r="44" spans="1:14" ht="15" x14ac:dyDescent="0.25">
      <c r="A44" s="26">
        <v>1122002</v>
      </c>
      <c r="B44" s="63"/>
      <c r="C44" s="28"/>
      <c r="D44" s="33" t="s">
        <v>80</v>
      </c>
      <c r="E44" s="30">
        <v>0</v>
      </c>
      <c r="F44" s="25">
        <v>0</v>
      </c>
      <c r="G44" s="25">
        <v>0</v>
      </c>
      <c r="H44" s="25">
        <v>0</v>
      </c>
      <c r="I44" s="25">
        <v>0</v>
      </c>
      <c r="J44" s="25">
        <f t="shared" si="4"/>
        <v>0</v>
      </c>
      <c r="K44" s="25">
        <f>L44-'[1]septiembre 2017'!L43</f>
        <v>11115950</v>
      </c>
      <c r="L44" s="36">
        <v>35168050</v>
      </c>
      <c r="M44" s="25">
        <f t="shared" si="5"/>
        <v>-35168050</v>
      </c>
      <c r="N44" s="32">
        <v>1</v>
      </c>
    </row>
    <row r="45" spans="1:14" x14ac:dyDescent="0.25">
      <c r="A45" s="19">
        <v>1123</v>
      </c>
      <c r="B45" s="20"/>
      <c r="C45" s="20"/>
      <c r="D45" s="35" t="s">
        <v>81</v>
      </c>
      <c r="E45" s="30"/>
      <c r="F45" s="25"/>
      <c r="G45" s="25"/>
      <c r="H45" s="25"/>
      <c r="I45" s="25"/>
      <c r="J45" s="25"/>
      <c r="K45" s="25"/>
      <c r="L45" s="36"/>
      <c r="M45" s="25"/>
      <c r="N45" s="32"/>
    </row>
    <row r="46" spans="1:14" ht="15" x14ac:dyDescent="0.25">
      <c r="A46" s="26">
        <v>11230009</v>
      </c>
      <c r="B46" s="64" t="s">
        <v>82</v>
      </c>
      <c r="C46" s="28"/>
      <c r="D46" s="33" t="s">
        <v>83</v>
      </c>
      <c r="E46" s="30">
        <v>1000</v>
      </c>
      <c r="F46" s="25">
        <v>0</v>
      </c>
      <c r="G46" s="25">
        <v>0</v>
      </c>
      <c r="H46" s="25">
        <v>0</v>
      </c>
      <c r="I46" s="25">
        <v>0</v>
      </c>
      <c r="J46" s="25">
        <f t="shared" si="4"/>
        <v>1000</v>
      </c>
      <c r="K46" s="25">
        <f>L46-'[1]septiembre 2017'!L45</f>
        <v>2344724.94</v>
      </c>
      <c r="L46" s="36">
        <v>3443412.94</v>
      </c>
      <c r="M46" s="25">
        <f t="shared" si="5"/>
        <v>-3442412.94</v>
      </c>
      <c r="N46" s="32">
        <f>+L46/J46</f>
        <v>3443.4129400000002</v>
      </c>
    </row>
    <row r="47" spans="1:14" ht="15" x14ac:dyDescent="0.25">
      <c r="A47" s="26">
        <v>11230011</v>
      </c>
      <c r="B47" s="65" t="s">
        <v>84</v>
      </c>
      <c r="C47" s="28"/>
      <c r="D47" s="33" t="s">
        <v>85</v>
      </c>
      <c r="E47" s="30">
        <v>4000000</v>
      </c>
      <c r="F47" s="25">
        <v>0</v>
      </c>
      <c r="G47" s="25">
        <v>0</v>
      </c>
      <c r="H47" s="25">
        <v>0</v>
      </c>
      <c r="I47" s="25">
        <v>0</v>
      </c>
      <c r="J47" s="25">
        <f t="shared" si="4"/>
        <v>4000000</v>
      </c>
      <c r="K47" s="25">
        <f>L47-'[1]septiembre 2017'!L46</f>
        <v>605158</v>
      </c>
      <c r="L47" s="36">
        <v>5414104</v>
      </c>
      <c r="M47" s="25">
        <f t="shared" si="5"/>
        <v>-1414104</v>
      </c>
      <c r="N47" s="32">
        <f t="shared" si="6"/>
        <v>1.353526</v>
      </c>
    </row>
    <row r="48" spans="1:14" ht="15" x14ac:dyDescent="0.2">
      <c r="A48" s="26">
        <v>11230012</v>
      </c>
      <c r="B48" s="65" t="s">
        <v>86</v>
      </c>
      <c r="C48" s="28"/>
      <c r="D48" s="33" t="s">
        <v>87</v>
      </c>
      <c r="E48" s="30">
        <v>8300000000</v>
      </c>
      <c r="F48" s="25">
        <v>0</v>
      </c>
      <c r="G48" s="25">
        <v>0</v>
      </c>
      <c r="H48" s="25">
        <v>0</v>
      </c>
      <c r="I48" s="25">
        <v>0</v>
      </c>
      <c r="J48" s="25">
        <f t="shared" si="4"/>
        <v>8300000000</v>
      </c>
      <c r="K48" s="66">
        <f>L48-'[1]septiembre 2017'!L47</f>
        <v>242561242.60000038</v>
      </c>
      <c r="L48" s="36">
        <v>7654245126.6700001</v>
      </c>
      <c r="M48" s="25">
        <f t="shared" si="5"/>
        <v>645754873.32999992</v>
      </c>
      <c r="N48" s="32">
        <f t="shared" si="6"/>
        <v>0.92219820803253016</v>
      </c>
    </row>
    <row r="49" spans="1:14" ht="15" x14ac:dyDescent="0.25">
      <c r="A49" s="67">
        <v>11230013</v>
      </c>
      <c r="B49" s="65" t="s">
        <v>88</v>
      </c>
      <c r="C49" s="68"/>
      <c r="D49" s="33" t="s">
        <v>89</v>
      </c>
      <c r="E49" s="30">
        <v>20000000</v>
      </c>
      <c r="F49" s="25">
        <v>0</v>
      </c>
      <c r="G49" s="25">
        <v>0</v>
      </c>
      <c r="H49" s="25">
        <v>0</v>
      </c>
      <c r="I49" s="25">
        <v>0</v>
      </c>
      <c r="J49" s="25">
        <f t="shared" si="4"/>
        <v>20000000</v>
      </c>
      <c r="K49" s="25">
        <f>L49-'[1]septiembre 2017'!L48</f>
        <v>23789380</v>
      </c>
      <c r="L49" s="36">
        <v>71765800</v>
      </c>
      <c r="M49" s="25">
        <f t="shared" si="5"/>
        <v>-51765800</v>
      </c>
      <c r="N49" s="32">
        <f t="shared" si="6"/>
        <v>3.5882900000000002</v>
      </c>
    </row>
    <row r="50" spans="1:14" x14ac:dyDescent="0.25">
      <c r="A50" s="69"/>
      <c r="B50" s="70"/>
      <c r="C50" s="70"/>
      <c r="D50" s="35" t="s">
        <v>90</v>
      </c>
      <c r="E50" s="30"/>
      <c r="F50" s="25"/>
      <c r="G50" s="25"/>
      <c r="H50" s="25"/>
      <c r="I50" s="25"/>
      <c r="J50" s="25"/>
      <c r="K50" s="25"/>
      <c r="L50" s="36"/>
      <c r="M50" s="25"/>
      <c r="N50" s="32"/>
    </row>
    <row r="51" spans="1:14" x14ac:dyDescent="0.25">
      <c r="A51" s="69">
        <v>11230014</v>
      </c>
      <c r="B51" s="70"/>
      <c r="C51" s="70"/>
      <c r="D51" s="71" t="s">
        <v>91</v>
      </c>
      <c r="E51" s="30"/>
      <c r="F51" s="25"/>
      <c r="G51" s="25"/>
      <c r="H51" s="25"/>
      <c r="I51" s="25"/>
      <c r="J51" s="25"/>
      <c r="K51" s="25"/>
      <c r="L51" s="36"/>
      <c r="M51" s="25"/>
      <c r="N51" s="32"/>
    </row>
    <row r="52" spans="1:14" ht="15" x14ac:dyDescent="0.25">
      <c r="A52" s="67">
        <v>112300141</v>
      </c>
      <c r="B52" s="62" t="s">
        <v>92</v>
      </c>
      <c r="C52" s="68"/>
      <c r="D52" s="33" t="s">
        <v>93</v>
      </c>
      <c r="E52" s="30">
        <v>3628841962</v>
      </c>
      <c r="F52" s="25">
        <v>108676966</v>
      </c>
      <c r="G52" s="25">
        <v>0</v>
      </c>
      <c r="H52" s="25">
        <v>0</v>
      </c>
      <c r="I52" s="25">
        <v>0</v>
      </c>
      <c r="J52" s="25">
        <f>+E52+F52-G52+H52-I52</f>
        <v>3737518928</v>
      </c>
      <c r="K52" s="25">
        <f>L52-'[1]septiembre 2017'!L51</f>
        <v>302021731.55000019</v>
      </c>
      <c r="L52" s="25">
        <v>3020217315.5500002</v>
      </c>
      <c r="M52" s="25">
        <f t="shared" si="5"/>
        <v>717301612.44999981</v>
      </c>
      <c r="N52" s="32">
        <f t="shared" si="6"/>
        <v>0.8080808080793217</v>
      </c>
    </row>
    <row r="53" spans="1:14" ht="25.5" x14ac:dyDescent="0.25">
      <c r="A53" s="67">
        <v>112300142</v>
      </c>
      <c r="B53" s="62" t="s">
        <v>94</v>
      </c>
      <c r="C53" s="68"/>
      <c r="D53" s="33" t="s">
        <v>95</v>
      </c>
      <c r="E53" s="30">
        <v>43298563458</v>
      </c>
      <c r="F53" s="25">
        <v>0</v>
      </c>
      <c r="G53" s="25">
        <v>0</v>
      </c>
      <c r="H53" s="25">
        <v>0</v>
      </c>
      <c r="I53" s="25">
        <v>0</v>
      </c>
      <c r="J53" s="25">
        <f t="shared" si="4"/>
        <v>43298563458</v>
      </c>
      <c r="K53" s="25">
        <f>L53-'[1]septiembre 2017'!L52</f>
        <v>3812452918</v>
      </c>
      <c r="L53" s="25">
        <v>34312076265</v>
      </c>
      <c r="M53" s="25">
        <f t="shared" si="5"/>
        <v>8986487193</v>
      </c>
      <c r="N53" s="32">
        <f t="shared" si="6"/>
        <v>0.79245299438820938</v>
      </c>
    </row>
    <row r="54" spans="1:14" ht="15" x14ac:dyDescent="0.25">
      <c r="A54" s="67">
        <v>112300143</v>
      </c>
      <c r="B54" s="62" t="s">
        <v>96</v>
      </c>
      <c r="C54" s="68"/>
      <c r="D54" s="33" t="s">
        <v>97</v>
      </c>
      <c r="E54" s="30"/>
      <c r="F54" s="25">
        <v>0</v>
      </c>
      <c r="G54" s="25">
        <v>0</v>
      </c>
      <c r="H54" s="25">
        <v>0</v>
      </c>
      <c r="I54" s="25">
        <v>0</v>
      </c>
      <c r="J54" s="25">
        <f t="shared" si="4"/>
        <v>0</v>
      </c>
      <c r="K54" s="25">
        <f>L54-'[3]junio 2017'!L52</f>
        <v>0</v>
      </c>
      <c r="L54" s="25">
        <v>0</v>
      </c>
      <c r="M54" s="25">
        <f t="shared" si="5"/>
        <v>0</v>
      </c>
      <c r="N54" s="32">
        <v>0</v>
      </c>
    </row>
    <row r="55" spans="1:14" ht="25.5" x14ac:dyDescent="0.25">
      <c r="A55" s="67">
        <v>112300144</v>
      </c>
      <c r="B55" s="62" t="s">
        <v>98</v>
      </c>
      <c r="C55" s="68"/>
      <c r="D55" s="29" t="s">
        <v>99</v>
      </c>
      <c r="E55" s="30">
        <v>70469310251</v>
      </c>
      <c r="F55" s="25">
        <v>0</v>
      </c>
      <c r="G55" s="25">
        <v>0</v>
      </c>
      <c r="H55" s="25">
        <v>0</v>
      </c>
      <c r="I55" s="25">
        <v>0</v>
      </c>
      <c r="J55" s="25">
        <f>+E55+F55-G55+H55-I55</f>
        <v>70469310251</v>
      </c>
      <c r="K55" s="25">
        <f>L55-'[1]septiembre 2017'!L54</f>
        <v>6111836286</v>
      </c>
      <c r="L55" s="25">
        <v>53359908385</v>
      </c>
      <c r="M55" s="25">
        <f t="shared" si="5"/>
        <v>17109401866</v>
      </c>
      <c r="N55" s="32">
        <f t="shared" si="6"/>
        <v>0.75720775746123881</v>
      </c>
    </row>
    <row r="56" spans="1:14" ht="25.5" x14ac:dyDescent="0.25">
      <c r="A56" s="67">
        <v>1123001441</v>
      </c>
      <c r="B56" s="62" t="s">
        <v>98</v>
      </c>
      <c r="C56" s="68"/>
      <c r="D56" s="29" t="s">
        <v>100</v>
      </c>
      <c r="E56" s="30">
        <v>486247978</v>
      </c>
      <c r="F56" s="25">
        <v>0</v>
      </c>
      <c r="G56" s="25">
        <v>0</v>
      </c>
      <c r="H56" s="25">
        <v>0</v>
      </c>
      <c r="I56" s="25">
        <v>0</v>
      </c>
      <c r="J56" s="25">
        <f t="shared" si="4"/>
        <v>486247978</v>
      </c>
      <c r="K56" s="25">
        <f>L56-'[1]septiembre 2017'!L55</f>
        <v>43754051</v>
      </c>
      <c r="L56" s="25">
        <v>423560169</v>
      </c>
      <c r="M56" s="25">
        <f t="shared" si="5"/>
        <v>62687809</v>
      </c>
      <c r="N56" s="32">
        <f t="shared" si="6"/>
        <v>0.87107851993988139</v>
      </c>
    </row>
    <row r="57" spans="1:14" ht="25.5" x14ac:dyDescent="0.2">
      <c r="A57" s="67">
        <v>1123001442</v>
      </c>
      <c r="B57" s="62" t="s">
        <v>98</v>
      </c>
      <c r="C57" s="72"/>
      <c r="D57" s="510" t="s">
        <v>101</v>
      </c>
      <c r="E57" s="30">
        <v>2713647583</v>
      </c>
      <c r="F57" s="25">
        <v>0</v>
      </c>
      <c r="G57" s="25">
        <v>0</v>
      </c>
      <c r="H57" s="25">
        <v>0</v>
      </c>
      <c r="I57" s="25">
        <v>0</v>
      </c>
      <c r="J57" s="25">
        <f t="shared" si="4"/>
        <v>2713647583</v>
      </c>
      <c r="K57" s="25">
        <v>0</v>
      </c>
      <c r="L57" s="25">
        <f t="shared" ref="L57:L100" si="7">K57</f>
        <v>0</v>
      </c>
      <c r="M57" s="25">
        <f t="shared" si="5"/>
        <v>2713647583</v>
      </c>
      <c r="N57" s="32">
        <f t="shared" si="6"/>
        <v>0</v>
      </c>
    </row>
    <row r="58" spans="1:14" ht="15" x14ac:dyDescent="0.25">
      <c r="A58" s="67">
        <v>112300145</v>
      </c>
      <c r="B58" s="62" t="s">
        <v>102</v>
      </c>
      <c r="C58" s="68"/>
      <c r="D58" s="33" t="s">
        <v>103</v>
      </c>
      <c r="E58" s="30">
        <v>4378743969</v>
      </c>
      <c r="F58" s="25">
        <v>0</v>
      </c>
      <c r="G58" s="25">
        <v>0</v>
      </c>
      <c r="H58" s="25">
        <v>0</v>
      </c>
      <c r="I58" s="25">
        <v>0</v>
      </c>
      <c r="J58" s="25">
        <f>+E58+F58-G58+H58-I58</f>
        <v>4378743969</v>
      </c>
      <c r="K58" s="73">
        <v>0</v>
      </c>
      <c r="L58" s="25">
        <v>4378743969</v>
      </c>
      <c r="M58" s="25">
        <f t="shared" si="5"/>
        <v>0</v>
      </c>
      <c r="N58" s="32">
        <f t="shared" si="6"/>
        <v>1</v>
      </c>
    </row>
    <row r="59" spans="1:14" ht="15" x14ac:dyDescent="0.25">
      <c r="A59" s="67">
        <v>1123001451</v>
      </c>
      <c r="B59" s="62" t="s">
        <v>102</v>
      </c>
      <c r="C59" s="68"/>
      <c r="D59" s="33" t="s">
        <v>104</v>
      </c>
      <c r="E59" s="30">
        <v>1316024309</v>
      </c>
      <c r="F59" s="25">
        <v>0</v>
      </c>
      <c r="G59" s="25">
        <v>0</v>
      </c>
      <c r="H59" s="25">
        <v>0</v>
      </c>
      <c r="I59" s="25">
        <v>0</v>
      </c>
      <c r="J59" s="25">
        <f t="shared" si="4"/>
        <v>1316024309</v>
      </c>
      <c r="K59" s="73">
        <f>L59-'[1]septiembre 2017'!L58</f>
        <v>116801472</v>
      </c>
      <c r="L59" s="25">
        <v>1296206778</v>
      </c>
      <c r="M59" s="25">
        <f t="shared" si="5"/>
        <v>19817531</v>
      </c>
      <c r="N59" s="32">
        <f t="shared" si="6"/>
        <v>0.98494136402764576</v>
      </c>
    </row>
    <row r="60" spans="1:14" x14ac:dyDescent="0.25">
      <c r="A60" s="67">
        <v>112300146</v>
      </c>
      <c r="B60" s="74" t="s">
        <v>105</v>
      </c>
      <c r="C60" s="68"/>
      <c r="D60" s="33" t="s">
        <v>106</v>
      </c>
      <c r="E60" s="30">
        <v>956514284</v>
      </c>
      <c r="F60" s="25">
        <v>0</v>
      </c>
      <c r="G60" s="25">
        <v>0</v>
      </c>
      <c r="H60" s="25">
        <v>0</v>
      </c>
      <c r="I60" s="25">
        <v>0</v>
      </c>
      <c r="J60" s="25">
        <f t="shared" si="4"/>
        <v>956514284</v>
      </c>
      <c r="K60" s="25">
        <f>L60-'[1]septiembre 2017'!L59</f>
        <v>68127573</v>
      </c>
      <c r="L60" s="25">
        <v>681275733</v>
      </c>
      <c r="M60" s="25">
        <f t="shared" si="5"/>
        <v>275238551</v>
      </c>
      <c r="N60" s="32">
        <f t="shared" si="6"/>
        <v>0.71224836303646877</v>
      </c>
    </row>
    <row r="61" spans="1:14" ht="15" x14ac:dyDescent="0.25">
      <c r="A61" s="67">
        <v>112300147</v>
      </c>
      <c r="B61" s="62" t="s">
        <v>92</v>
      </c>
      <c r="C61" s="68"/>
      <c r="D61" s="33" t="s">
        <v>107</v>
      </c>
      <c r="E61" s="30">
        <v>306821730</v>
      </c>
      <c r="F61" s="25">
        <v>97333839</v>
      </c>
      <c r="G61" s="25">
        <v>0</v>
      </c>
      <c r="H61" s="25">
        <v>0</v>
      </c>
      <c r="I61" s="25">
        <v>0</v>
      </c>
      <c r="J61" s="25">
        <f t="shared" si="4"/>
        <v>404155569</v>
      </c>
      <c r="K61" s="73">
        <v>0</v>
      </c>
      <c r="L61" s="25">
        <v>404155569</v>
      </c>
      <c r="M61" s="25">
        <f t="shared" si="5"/>
        <v>0</v>
      </c>
      <c r="N61" s="32">
        <f t="shared" si="6"/>
        <v>1</v>
      </c>
    </row>
    <row r="62" spans="1:14" ht="25.5" x14ac:dyDescent="0.25">
      <c r="A62" s="67">
        <v>112300148</v>
      </c>
      <c r="B62" s="62" t="s">
        <v>94</v>
      </c>
      <c r="C62" s="68"/>
      <c r="D62" s="33" t="s">
        <v>108</v>
      </c>
      <c r="E62" s="30">
        <v>3514610578</v>
      </c>
      <c r="F62" s="25">
        <v>0</v>
      </c>
      <c r="G62" s="25">
        <v>0</v>
      </c>
      <c r="H62" s="25">
        <v>0</v>
      </c>
      <c r="I62" s="25">
        <v>0</v>
      </c>
      <c r="J62" s="25">
        <f t="shared" si="4"/>
        <v>3514610578</v>
      </c>
      <c r="K62" s="73">
        <f>L62-'[3]mayo 2017'!L60</f>
        <v>0</v>
      </c>
      <c r="L62" s="25">
        <v>4606439135</v>
      </c>
      <c r="M62" s="25">
        <f t="shared" si="5"/>
        <v>-1091828557</v>
      </c>
      <c r="N62" s="32">
        <f t="shared" si="6"/>
        <v>1.3106542055709933</v>
      </c>
    </row>
    <row r="63" spans="1:14" ht="15" x14ac:dyDescent="0.25">
      <c r="A63" s="67">
        <v>112300149</v>
      </c>
      <c r="B63" s="62" t="s">
        <v>109</v>
      </c>
      <c r="C63" s="68"/>
      <c r="D63" s="33" t="s">
        <v>110</v>
      </c>
      <c r="E63" s="30">
        <v>7965829147</v>
      </c>
      <c r="F63" s="25">
        <v>0</v>
      </c>
      <c r="G63" s="25">
        <v>0</v>
      </c>
      <c r="H63" s="25">
        <v>0</v>
      </c>
      <c r="I63" s="25">
        <v>0</v>
      </c>
      <c r="J63" s="25">
        <f t="shared" si="4"/>
        <v>7965829147</v>
      </c>
      <c r="K63" s="25">
        <f>L63-'[1]septiembre 2017'!L62</f>
        <v>294851328</v>
      </c>
      <c r="L63" s="25">
        <v>6603015594.79</v>
      </c>
      <c r="M63" s="25">
        <f t="shared" si="5"/>
        <v>1362813552.21</v>
      </c>
      <c r="N63" s="32">
        <f t="shared" si="6"/>
        <v>0.8289175518253179</v>
      </c>
    </row>
    <row r="64" spans="1:14" x14ac:dyDescent="0.25">
      <c r="A64" s="67">
        <v>1123001491</v>
      </c>
      <c r="B64" s="46" t="s">
        <v>111</v>
      </c>
      <c r="C64" s="68"/>
      <c r="D64" s="33" t="s">
        <v>112</v>
      </c>
      <c r="E64" s="30">
        <v>262835911</v>
      </c>
      <c r="F64" s="25">
        <v>0</v>
      </c>
      <c r="G64" s="25">
        <v>0</v>
      </c>
      <c r="H64" s="25">
        <v>0</v>
      </c>
      <c r="I64" s="25">
        <v>0</v>
      </c>
      <c r="J64" s="25">
        <f t="shared" si="4"/>
        <v>262835911</v>
      </c>
      <c r="K64" s="25">
        <v>0</v>
      </c>
      <c r="L64" s="25">
        <f t="shared" si="7"/>
        <v>0</v>
      </c>
      <c r="M64" s="25">
        <f t="shared" si="5"/>
        <v>262835911</v>
      </c>
      <c r="N64" s="32">
        <f t="shared" si="6"/>
        <v>0</v>
      </c>
    </row>
    <row r="65" spans="1:14" ht="15" x14ac:dyDescent="0.25">
      <c r="A65" s="67">
        <v>112300150</v>
      </c>
      <c r="B65" s="62" t="s">
        <v>96</v>
      </c>
      <c r="C65" s="68"/>
      <c r="D65" s="33" t="s">
        <v>113</v>
      </c>
      <c r="E65" s="30">
        <v>5430978</v>
      </c>
      <c r="F65" s="25">
        <v>0</v>
      </c>
      <c r="G65" s="25">
        <v>0</v>
      </c>
      <c r="H65" s="25">
        <v>0</v>
      </c>
      <c r="I65" s="25">
        <v>0</v>
      </c>
      <c r="J65" s="25">
        <f t="shared" si="4"/>
        <v>5430978</v>
      </c>
      <c r="K65" s="75">
        <f>L65-'[3]junio 2017'!L63</f>
        <v>0</v>
      </c>
      <c r="L65" s="25">
        <v>5116527</v>
      </c>
      <c r="M65" s="25">
        <f t="shared" si="5"/>
        <v>314451</v>
      </c>
      <c r="N65" s="32">
        <f t="shared" si="6"/>
        <v>0.94210048355931475</v>
      </c>
    </row>
    <row r="66" spans="1:14" x14ac:dyDescent="0.25">
      <c r="A66" s="69">
        <v>11230015</v>
      </c>
      <c r="B66" s="70"/>
      <c r="C66" s="70"/>
      <c r="D66" s="35" t="s">
        <v>114</v>
      </c>
      <c r="E66" s="30"/>
      <c r="F66" s="25"/>
      <c r="G66" s="25"/>
      <c r="H66" s="25"/>
      <c r="I66" s="25"/>
      <c r="J66" s="25"/>
      <c r="K66" s="75"/>
      <c r="L66" s="36"/>
      <c r="M66" s="25"/>
      <c r="N66" s="32"/>
    </row>
    <row r="67" spans="1:14" ht="15" x14ac:dyDescent="0.25">
      <c r="A67" s="67">
        <v>112300151</v>
      </c>
      <c r="B67" s="62" t="s">
        <v>115</v>
      </c>
      <c r="C67" s="68"/>
      <c r="D67" s="33" t="s">
        <v>116</v>
      </c>
      <c r="E67" s="30">
        <v>178136834285</v>
      </c>
      <c r="F67" s="25">
        <v>0</v>
      </c>
      <c r="G67" s="25">
        <v>0</v>
      </c>
      <c r="H67" s="25">
        <v>0</v>
      </c>
      <c r="I67" s="25">
        <v>0</v>
      </c>
      <c r="J67" s="25">
        <f t="shared" si="4"/>
        <v>178136834285</v>
      </c>
      <c r="K67" s="73">
        <f>L67-'[1]septiembre 2017'!L66</f>
        <v>9323390262</v>
      </c>
      <c r="L67" s="36">
        <v>105777938163</v>
      </c>
      <c r="M67" s="25">
        <f t="shared" si="5"/>
        <v>72358896122</v>
      </c>
      <c r="N67" s="32">
        <f t="shared" si="6"/>
        <v>0.59380160530845938</v>
      </c>
    </row>
    <row r="68" spans="1:14" ht="15" x14ac:dyDescent="0.25">
      <c r="A68" s="67">
        <v>1123001511</v>
      </c>
      <c r="B68" s="62" t="s">
        <v>115</v>
      </c>
      <c r="C68" s="68"/>
      <c r="D68" s="33" t="s">
        <v>117</v>
      </c>
      <c r="E68" s="30">
        <v>24377137146</v>
      </c>
      <c r="F68" s="25">
        <v>0</v>
      </c>
      <c r="G68" s="25">
        <v>0</v>
      </c>
      <c r="H68" s="25">
        <v>0</v>
      </c>
      <c r="I68" s="25">
        <v>0</v>
      </c>
      <c r="J68" s="25">
        <f t="shared" si="4"/>
        <v>24377137146</v>
      </c>
      <c r="K68" s="73">
        <f>L68-'[1]septiembre 2017'!L67</f>
        <v>1371608452</v>
      </c>
      <c r="L68" s="36">
        <v>14229618852</v>
      </c>
      <c r="M68" s="25">
        <f t="shared" si="5"/>
        <v>10147518294</v>
      </c>
      <c r="N68" s="32">
        <f t="shared" si="6"/>
        <v>0.58372805497116842</v>
      </c>
    </row>
    <row r="69" spans="1:14" ht="15" x14ac:dyDescent="0.25">
      <c r="A69" s="67">
        <v>1123001512</v>
      </c>
      <c r="B69" s="62" t="s">
        <v>115</v>
      </c>
      <c r="C69" s="68"/>
      <c r="D69" s="33" t="s">
        <v>118</v>
      </c>
      <c r="E69" s="30">
        <v>10657010958</v>
      </c>
      <c r="F69" s="25">
        <v>0</v>
      </c>
      <c r="G69" s="25">
        <v>0</v>
      </c>
      <c r="H69" s="25">
        <v>0</v>
      </c>
      <c r="I69" s="25">
        <v>0</v>
      </c>
      <c r="J69" s="25">
        <f t="shared" si="4"/>
        <v>10657010958</v>
      </c>
      <c r="K69" s="73">
        <f>L69-'[1]septiembre 2017'!L68</f>
        <v>676939591</v>
      </c>
      <c r="L69" s="36">
        <v>6623480109</v>
      </c>
      <c r="M69" s="25">
        <f t="shared" si="5"/>
        <v>4033530849</v>
      </c>
      <c r="N69" s="32">
        <f t="shared" si="6"/>
        <v>0.62151386867326897</v>
      </c>
    </row>
    <row r="70" spans="1:14" x14ac:dyDescent="0.25">
      <c r="A70" s="67">
        <v>1123001513</v>
      </c>
      <c r="B70" s="46" t="s">
        <v>119</v>
      </c>
      <c r="C70" s="68"/>
      <c r="D70" s="33" t="s">
        <v>120</v>
      </c>
      <c r="E70" s="30">
        <v>1876495545</v>
      </c>
      <c r="F70" s="25">
        <v>0</v>
      </c>
      <c r="G70" s="25">
        <v>0</v>
      </c>
      <c r="H70" s="25">
        <v>0</v>
      </c>
      <c r="I70" s="25">
        <v>0</v>
      </c>
      <c r="J70" s="25">
        <f t="shared" si="4"/>
        <v>1876495545</v>
      </c>
      <c r="K70" s="73">
        <v>0</v>
      </c>
      <c r="L70" s="25">
        <f t="shared" si="7"/>
        <v>0</v>
      </c>
      <c r="M70" s="25">
        <f t="shared" si="5"/>
        <v>1876495545</v>
      </c>
      <c r="N70" s="32">
        <f t="shared" si="6"/>
        <v>0</v>
      </c>
    </row>
    <row r="71" spans="1:14" ht="15" x14ac:dyDescent="0.25">
      <c r="A71" s="67">
        <v>112300152</v>
      </c>
      <c r="B71" s="62" t="s">
        <v>121</v>
      </c>
      <c r="C71" s="68"/>
      <c r="D71" s="33" t="s">
        <v>122</v>
      </c>
      <c r="E71" s="30">
        <v>5345826587</v>
      </c>
      <c r="F71" s="25">
        <v>0</v>
      </c>
      <c r="G71" s="25">
        <v>0</v>
      </c>
      <c r="H71" s="25">
        <v>0</v>
      </c>
      <c r="I71" s="25">
        <v>0</v>
      </c>
      <c r="J71" s="25">
        <f t="shared" si="4"/>
        <v>5345826587</v>
      </c>
      <c r="K71" s="25">
        <f>L71-'[1]septiembre 2017'!L70</f>
        <v>421471285</v>
      </c>
      <c r="L71" s="25">
        <v>4214712850</v>
      </c>
      <c r="M71" s="25">
        <f t="shared" si="5"/>
        <v>1131113737</v>
      </c>
      <c r="N71" s="32">
        <f t="shared" si="6"/>
        <v>0.78841181647181624</v>
      </c>
    </row>
    <row r="72" spans="1:14" ht="15" x14ac:dyDescent="0.25">
      <c r="A72" s="67">
        <v>112300153</v>
      </c>
      <c r="B72" s="62" t="s">
        <v>123</v>
      </c>
      <c r="C72" s="68"/>
      <c r="D72" s="33" t="s">
        <v>124</v>
      </c>
      <c r="E72" s="30">
        <v>5900000000</v>
      </c>
      <c r="F72" s="25">
        <v>0</v>
      </c>
      <c r="G72" s="25">
        <v>0</v>
      </c>
      <c r="H72" s="25">
        <v>0</v>
      </c>
      <c r="I72" s="25">
        <v>0</v>
      </c>
      <c r="J72" s="25">
        <f t="shared" si="4"/>
        <v>5900000000</v>
      </c>
      <c r="K72" s="25">
        <v>0</v>
      </c>
      <c r="L72" s="25">
        <v>4969463280</v>
      </c>
      <c r="M72" s="25">
        <f t="shared" si="5"/>
        <v>930536720</v>
      </c>
      <c r="N72" s="32">
        <f t="shared" si="6"/>
        <v>0.84228191186440682</v>
      </c>
    </row>
    <row r="73" spans="1:14" ht="15" x14ac:dyDescent="0.25">
      <c r="A73" s="67">
        <v>112300154</v>
      </c>
      <c r="B73" s="62" t="s">
        <v>125</v>
      </c>
      <c r="C73" s="68"/>
      <c r="D73" s="29" t="s">
        <v>126</v>
      </c>
      <c r="E73" s="30">
        <v>5000000</v>
      </c>
      <c r="F73" s="25">
        <v>0</v>
      </c>
      <c r="G73" s="25">
        <v>0</v>
      </c>
      <c r="H73" s="25">
        <v>0</v>
      </c>
      <c r="I73" s="25">
        <v>0</v>
      </c>
      <c r="J73" s="25">
        <f t="shared" si="4"/>
        <v>5000000</v>
      </c>
      <c r="K73" s="25">
        <f>L73-'[1]septiembre 2017'!L72</f>
        <v>5532878</v>
      </c>
      <c r="L73" s="25">
        <v>74747260</v>
      </c>
      <c r="M73" s="25">
        <f t="shared" si="5"/>
        <v>-69747260</v>
      </c>
      <c r="N73" s="32">
        <f t="shared" si="6"/>
        <v>14.949452000000001</v>
      </c>
    </row>
    <row r="74" spans="1:14" x14ac:dyDescent="0.25">
      <c r="A74" s="67">
        <v>112300155</v>
      </c>
      <c r="B74" s="68"/>
      <c r="C74" s="68"/>
      <c r="D74" s="29" t="s">
        <v>127</v>
      </c>
      <c r="E74" s="30">
        <v>0</v>
      </c>
      <c r="F74" s="25">
        <v>0</v>
      </c>
      <c r="G74" s="25">
        <v>0</v>
      </c>
      <c r="H74" s="25">
        <v>0</v>
      </c>
      <c r="I74" s="25">
        <v>0</v>
      </c>
      <c r="J74" s="25">
        <f t="shared" si="4"/>
        <v>0</v>
      </c>
      <c r="K74" s="25">
        <f>L74-'[1]septiembre 2017'!L73</f>
        <v>3006898</v>
      </c>
      <c r="L74" s="36">
        <f>37994294+2910548+96350</f>
        <v>41001192</v>
      </c>
      <c r="M74" s="25">
        <f t="shared" si="5"/>
        <v>-41001192</v>
      </c>
      <c r="N74" s="32">
        <v>0</v>
      </c>
    </row>
    <row r="75" spans="1:14" x14ac:dyDescent="0.25">
      <c r="A75" s="69">
        <v>11230016</v>
      </c>
      <c r="B75" s="70"/>
      <c r="C75" s="70"/>
      <c r="D75" s="35" t="s">
        <v>128</v>
      </c>
      <c r="E75" s="30"/>
      <c r="F75" s="25"/>
      <c r="G75" s="25"/>
      <c r="H75" s="25"/>
      <c r="I75" s="25"/>
      <c r="J75" s="25"/>
      <c r="K75" s="25"/>
      <c r="L75" s="36"/>
      <c r="M75" s="25"/>
      <c r="N75" s="32"/>
    </row>
    <row r="76" spans="1:14" x14ac:dyDescent="0.25">
      <c r="A76" s="69">
        <v>112300161</v>
      </c>
      <c r="B76" s="70"/>
      <c r="C76" s="70"/>
      <c r="D76" s="35" t="s">
        <v>129</v>
      </c>
      <c r="E76" s="30"/>
      <c r="F76" s="25"/>
      <c r="G76" s="25"/>
      <c r="H76" s="25"/>
      <c r="I76" s="25"/>
      <c r="J76" s="25"/>
      <c r="K76" s="25"/>
      <c r="L76" s="36"/>
      <c r="M76" s="25"/>
      <c r="N76" s="32"/>
    </row>
    <row r="77" spans="1:14" ht="15" x14ac:dyDescent="0.25">
      <c r="A77" s="67">
        <v>1123001611</v>
      </c>
      <c r="B77" s="62" t="s">
        <v>130</v>
      </c>
      <c r="C77" s="68"/>
      <c r="D77" s="33" t="s">
        <v>131</v>
      </c>
      <c r="E77" s="30">
        <v>805781461</v>
      </c>
      <c r="F77" s="25">
        <v>0</v>
      </c>
      <c r="G77" s="25">
        <v>0</v>
      </c>
      <c r="H77" s="25">
        <v>0</v>
      </c>
      <c r="I77" s="25">
        <v>0</v>
      </c>
      <c r="J77" s="25">
        <f>+E77+F77-G77+H77-I77</f>
        <v>805781461</v>
      </c>
      <c r="K77" s="25">
        <f>L77-'[1]septiembre 2017'!L76</f>
        <v>74865347</v>
      </c>
      <c r="L77" s="36">
        <v>673788123</v>
      </c>
      <c r="M77" s="25">
        <f t="shared" si="5"/>
        <v>131993338</v>
      </c>
      <c r="N77" s="32">
        <f>+L77/J77</f>
        <v>0.8361921384537786</v>
      </c>
    </row>
    <row r="78" spans="1:14" ht="15" x14ac:dyDescent="0.25">
      <c r="A78" s="67">
        <v>1123001612</v>
      </c>
      <c r="B78" s="62" t="s">
        <v>132</v>
      </c>
      <c r="C78" s="68"/>
      <c r="D78" s="33" t="s">
        <v>133</v>
      </c>
      <c r="E78" s="30">
        <v>1074375283</v>
      </c>
      <c r="F78" s="25">
        <v>0</v>
      </c>
      <c r="G78" s="25">
        <v>0</v>
      </c>
      <c r="H78" s="25">
        <v>0</v>
      </c>
      <c r="I78" s="25">
        <v>0</v>
      </c>
      <c r="J78" s="25">
        <f t="shared" si="4"/>
        <v>1074375283</v>
      </c>
      <c r="K78" s="25">
        <f>L78-'[1]septiembre 2017'!L77</f>
        <v>99820463</v>
      </c>
      <c r="L78" s="36">
        <v>898384167</v>
      </c>
      <c r="M78" s="25">
        <f t="shared" si="5"/>
        <v>175991116</v>
      </c>
      <c r="N78" s="32">
        <f>+L78/J78</f>
        <v>0.83619213994892327</v>
      </c>
    </row>
    <row r="79" spans="1:14" ht="15" x14ac:dyDescent="0.25">
      <c r="A79" s="67">
        <v>1123001613</v>
      </c>
      <c r="B79" s="62" t="s">
        <v>134</v>
      </c>
      <c r="C79" s="68"/>
      <c r="D79" s="33" t="s">
        <v>135</v>
      </c>
      <c r="E79" s="30">
        <v>10206565180</v>
      </c>
      <c r="F79" s="25">
        <v>0</v>
      </c>
      <c r="G79" s="25">
        <v>0</v>
      </c>
      <c r="H79" s="25">
        <v>0</v>
      </c>
      <c r="I79" s="25">
        <v>0</v>
      </c>
      <c r="J79" s="25">
        <f t="shared" si="4"/>
        <v>10206565180</v>
      </c>
      <c r="K79" s="25">
        <f>L79-'[1]septiembre 2017'!L78</f>
        <v>948294400</v>
      </c>
      <c r="L79" s="36">
        <v>8534649600</v>
      </c>
      <c r="M79" s="25">
        <f t="shared" si="5"/>
        <v>1671915580</v>
      </c>
      <c r="N79" s="32">
        <f t="shared" si="6"/>
        <v>0.83619214196797986</v>
      </c>
    </row>
    <row r="80" spans="1:14" x14ac:dyDescent="0.25">
      <c r="A80" s="69">
        <v>112300162</v>
      </c>
      <c r="B80" s="70"/>
      <c r="C80" s="70"/>
      <c r="D80" s="35" t="s">
        <v>136</v>
      </c>
      <c r="E80" s="30"/>
      <c r="F80" s="25"/>
      <c r="G80" s="25"/>
      <c r="H80" s="25"/>
      <c r="I80" s="25"/>
      <c r="J80" s="25"/>
      <c r="K80" s="25"/>
      <c r="L80" s="36"/>
      <c r="M80" s="25"/>
      <c r="N80" s="32"/>
    </row>
    <row r="81" spans="1:14" ht="15" x14ac:dyDescent="0.25">
      <c r="A81" s="67">
        <v>1123001621</v>
      </c>
      <c r="B81" s="62" t="s">
        <v>130</v>
      </c>
      <c r="C81" s="68"/>
      <c r="D81" s="33" t="s">
        <v>131</v>
      </c>
      <c r="E81" s="30">
        <v>68129520</v>
      </c>
      <c r="F81" s="25">
        <v>0</v>
      </c>
      <c r="G81" s="25">
        <v>0</v>
      </c>
      <c r="H81" s="25">
        <v>0</v>
      </c>
      <c r="I81" s="25">
        <v>0</v>
      </c>
      <c r="J81" s="25">
        <f t="shared" si="4"/>
        <v>68129520</v>
      </c>
      <c r="K81" s="36">
        <v>0</v>
      </c>
      <c r="L81" s="36">
        <v>89736516</v>
      </c>
      <c r="M81" s="25">
        <f t="shared" si="5"/>
        <v>-21606996</v>
      </c>
      <c r="N81" s="32">
        <f t="shared" si="6"/>
        <v>1.3171458715693285</v>
      </c>
    </row>
    <row r="82" spans="1:14" ht="15" x14ac:dyDescent="0.25">
      <c r="A82" s="67">
        <v>1123001622</v>
      </c>
      <c r="B82" s="62" t="s">
        <v>132</v>
      </c>
      <c r="C82" s="68"/>
      <c r="D82" s="33" t="s">
        <v>133</v>
      </c>
      <c r="E82" s="30">
        <v>90839360</v>
      </c>
      <c r="F82" s="25">
        <v>0</v>
      </c>
      <c r="G82" s="25">
        <v>0</v>
      </c>
      <c r="H82" s="25">
        <v>0</v>
      </c>
      <c r="I82" s="25">
        <v>0</v>
      </c>
      <c r="J82" s="25">
        <f t="shared" si="4"/>
        <v>90839360</v>
      </c>
      <c r="K82" s="36">
        <f>L82-'[2]enero 2017'!K79</f>
        <v>0</v>
      </c>
      <c r="L82" s="36">
        <v>119648686</v>
      </c>
      <c r="M82" s="25">
        <f t="shared" si="5"/>
        <v>-28809326</v>
      </c>
      <c r="N82" s="32">
        <f t="shared" si="6"/>
        <v>1.3171458495524406</v>
      </c>
    </row>
    <row r="83" spans="1:14" ht="15" x14ac:dyDescent="0.25">
      <c r="A83" s="67">
        <v>1123001623</v>
      </c>
      <c r="B83" s="62" t="s">
        <v>134</v>
      </c>
      <c r="C83" s="68"/>
      <c r="D83" s="33" t="s">
        <v>135</v>
      </c>
      <c r="E83" s="30">
        <v>862973923</v>
      </c>
      <c r="F83" s="25">
        <v>0</v>
      </c>
      <c r="G83" s="25">
        <v>0</v>
      </c>
      <c r="H83" s="25">
        <v>0</v>
      </c>
      <c r="I83" s="25">
        <v>0</v>
      </c>
      <c r="J83" s="25">
        <f t="shared" si="4"/>
        <v>862973923</v>
      </c>
      <c r="K83" s="36">
        <f>L83-'[2]enero 2017'!K80</f>
        <v>0</v>
      </c>
      <c r="L83" s="25">
        <v>1136662530</v>
      </c>
      <c r="M83" s="25">
        <f t="shared" si="5"/>
        <v>-273688607</v>
      </c>
      <c r="N83" s="32">
        <f t="shared" si="6"/>
        <v>1.3171458600377661</v>
      </c>
    </row>
    <row r="84" spans="1:14" x14ac:dyDescent="0.25">
      <c r="A84" s="69">
        <v>11230017</v>
      </c>
      <c r="B84" s="70"/>
      <c r="C84" s="70"/>
      <c r="D84" s="35" t="s">
        <v>137</v>
      </c>
      <c r="E84" s="30"/>
      <c r="F84" s="25"/>
      <c r="G84" s="25"/>
      <c r="H84" s="25"/>
      <c r="I84" s="25"/>
      <c r="J84" s="25"/>
      <c r="K84" s="25"/>
      <c r="L84" s="25"/>
      <c r="M84" s="25"/>
      <c r="N84" s="32"/>
    </row>
    <row r="85" spans="1:14" ht="15" x14ac:dyDescent="0.25">
      <c r="A85" s="67">
        <v>112300171</v>
      </c>
      <c r="B85" s="62" t="s">
        <v>138</v>
      </c>
      <c r="C85" s="68"/>
      <c r="D85" s="33" t="s">
        <v>139</v>
      </c>
      <c r="E85" s="30">
        <v>4177692611</v>
      </c>
      <c r="F85" s="25">
        <v>0</v>
      </c>
      <c r="G85" s="25">
        <v>0</v>
      </c>
      <c r="H85" s="25">
        <v>0</v>
      </c>
      <c r="I85" s="25">
        <v>0</v>
      </c>
      <c r="J85" s="25">
        <f>+E85+F85-G85+H85-I85</f>
        <v>4177692611</v>
      </c>
      <c r="K85" s="75">
        <f>L85-'[1]septiembre 2017'!L84</f>
        <v>401314500</v>
      </c>
      <c r="L85" s="25">
        <v>3611830500</v>
      </c>
      <c r="M85" s="25">
        <f t="shared" si="5"/>
        <v>565862111</v>
      </c>
      <c r="N85" s="32">
        <f t="shared" si="6"/>
        <v>0.86455152073418073</v>
      </c>
    </row>
    <row r="86" spans="1:14" ht="15" x14ac:dyDescent="0.25">
      <c r="A86" s="67">
        <v>112300172</v>
      </c>
      <c r="B86" s="62" t="s">
        <v>138</v>
      </c>
      <c r="C86" s="68"/>
      <c r="D86" s="33" t="s">
        <v>140</v>
      </c>
      <c r="E86" s="30">
        <v>353227527</v>
      </c>
      <c r="F86" s="25">
        <v>0</v>
      </c>
      <c r="G86" s="25">
        <v>0</v>
      </c>
      <c r="H86" s="25">
        <v>0</v>
      </c>
      <c r="I86" s="25">
        <v>0</v>
      </c>
      <c r="J86" s="25">
        <f>+E86+F86-G86+H86-I86</f>
        <v>353227527</v>
      </c>
      <c r="K86" s="75">
        <v>0</v>
      </c>
      <c r="L86" s="25">
        <v>471582958</v>
      </c>
      <c r="M86" s="25">
        <f t="shared" si="5"/>
        <v>-118355431</v>
      </c>
      <c r="N86" s="32">
        <f t="shared" si="6"/>
        <v>1.3350685378492599</v>
      </c>
    </row>
    <row r="87" spans="1:14" x14ac:dyDescent="0.25">
      <c r="A87" s="69">
        <v>11230018</v>
      </c>
      <c r="B87" s="70"/>
      <c r="C87" s="70"/>
      <c r="D87" s="35" t="s">
        <v>141</v>
      </c>
      <c r="E87" s="30"/>
      <c r="F87" s="25"/>
      <c r="G87" s="25"/>
      <c r="H87" s="25"/>
      <c r="I87" s="25"/>
      <c r="J87" s="25"/>
      <c r="K87" s="25"/>
      <c r="L87" s="25"/>
      <c r="M87" s="25"/>
      <c r="N87" s="32"/>
    </row>
    <row r="88" spans="1:14" ht="15" x14ac:dyDescent="0.25">
      <c r="A88" s="67">
        <v>112300181</v>
      </c>
      <c r="B88" s="62" t="s">
        <v>142</v>
      </c>
      <c r="C88" s="68"/>
      <c r="D88" s="33" t="s">
        <v>143</v>
      </c>
      <c r="E88" s="30">
        <v>1550126803</v>
      </c>
      <c r="F88" s="25">
        <v>0</v>
      </c>
      <c r="G88" s="25">
        <v>0</v>
      </c>
      <c r="H88" s="25">
        <v>0</v>
      </c>
      <c r="I88" s="25">
        <v>0</v>
      </c>
      <c r="J88" s="25">
        <f t="shared" si="4"/>
        <v>1550126803</v>
      </c>
      <c r="K88" s="25">
        <f>L88-'[1]septiembre 2017'!L87</f>
        <v>62289707</v>
      </c>
      <c r="L88" s="36">
        <v>560607363</v>
      </c>
      <c r="M88" s="25">
        <f t="shared" si="5"/>
        <v>989519440</v>
      </c>
      <c r="N88" s="32">
        <f t="shared" si="6"/>
        <v>0.36165258346287688</v>
      </c>
    </row>
    <row r="89" spans="1:14" ht="15" x14ac:dyDescent="0.25">
      <c r="A89" s="67">
        <v>112300182</v>
      </c>
      <c r="B89" s="62" t="s">
        <v>142</v>
      </c>
      <c r="C89" s="68"/>
      <c r="D89" s="33" t="s">
        <v>144</v>
      </c>
      <c r="E89" s="30">
        <v>57783397</v>
      </c>
      <c r="F89" s="25">
        <v>17950655</v>
      </c>
      <c r="G89" s="25">
        <v>0</v>
      </c>
      <c r="H89" s="25">
        <v>0</v>
      </c>
      <c r="I89" s="25">
        <v>0</v>
      </c>
      <c r="J89" s="25">
        <f t="shared" si="4"/>
        <v>75734052</v>
      </c>
      <c r="K89" s="25">
        <v>0</v>
      </c>
      <c r="L89" s="36">
        <v>75734052</v>
      </c>
      <c r="M89" s="25">
        <f t="shared" si="5"/>
        <v>0</v>
      </c>
      <c r="N89" s="32">
        <f t="shared" si="6"/>
        <v>1</v>
      </c>
    </row>
    <row r="90" spans="1:14" ht="15" x14ac:dyDescent="0.25">
      <c r="A90" s="67">
        <v>112300183</v>
      </c>
      <c r="B90" s="62" t="s">
        <v>145</v>
      </c>
      <c r="C90" s="68"/>
      <c r="D90" s="33" t="s">
        <v>146</v>
      </c>
      <c r="E90" s="30">
        <v>0</v>
      </c>
      <c r="F90" s="25">
        <v>0</v>
      </c>
      <c r="G90" s="25">
        <v>0</v>
      </c>
      <c r="H90" s="25">
        <v>0</v>
      </c>
      <c r="I90" s="25">
        <v>0</v>
      </c>
      <c r="J90" s="25">
        <f t="shared" si="4"/>
        <v>0</v>
      </c>
      <c r="K90" s="25">
        <v>0</v>
      </c>
      <c r="L90" s="36">
        <f t="shared" si="7"/>
        <v>0</v>
      </c>
      <c r="M90" s="25">
        <f t="shared" si="5"/>
        <v>0</v>
      </c>
      <c r="N90" s="32">
        <v>0</v>
      </c>
    </row>
    <row r="91" spans="1:14" x14ac:dyDescent="0.25">
      <c r="A91" s="76">
        <v>11230019</v>
      </c>
      <c r="B91" s="76"/>
      <c r="C91" s="76"/>
      <c r="D91" s="77" t="s">
        <v>147</v>
      </c>
      <c r="E91" s="30"/>
      <c r="F91" s="25"/>
      <c r="G91" s="25"/>
      <c r="H91" s="25"/>
      <c r="I91" s="25"/>
      <c r="J91" s="25"/>
      <c r="K91" s="25"/>
      <c r="L91" s="36"/>
      <c r="M91" s="25"/>
      <c r="N91" s="32"/>
    </row>
    <row r="92" spans="1:14" x14ac:dyDescent="0.25">
      <c r="A92" s="78">
        <v>112300192</v>
      </c>
      <c r="B92" s="46" t="s">
        <v>148</v>
      </c>
      <c r="C92" s="78"/>
      <c r="D92" s="79" t="s">
        <v>149</v>
      </c>
      <c r="E92" s="30">
        <v>466045918</v>
      </c>
      <c r="F92" s="25">
        <v>0</v>
      </c>
      <c r="G92" s="25">
        <v>0</v>
      </c>
      <c r="H92" s="25">
        <v>0</v>
      </c>
      <c r="I92" s="25">
        <v>0</v>
      </c>
      <c r="J92" s="25">
        <f t="shared" si="4"/>
        <v>466045918</v>
      </c>
      <c r="K92" s="25">
        <v>0</v>
      </c>
      <c r="L92" s="36">
        <v>433005461</v>
      </c>
      <c r="M92" s="25">
        <f t="shared" si="5"/>
        <v>33040457</v>
      </c>
      <c r="N92" s="32">
        <v>0</v>
      </c>
    </row>
    <row r="93" spans="1:14" x14ac:dyDescent="0.25">
      <c r="A93" s="69">
        <v>1124</v>
      </c>
      <c r="B93" s="70"/>
      <c r="C93" s="70"/>
      <c r="D93" s="35" t="s">
        <v>150</v>
      </c>
      <c r="E93" s="30"/>
      <c r="F93" s="25"/>
      <c r="G93" s="25"/>
      <c r="H93" s="25"/>
      <c r="I93" s="25"/>
      <c r="J93" s="25"/>
      <c r="K93" s="25"/>
      <c r="L93" s="36"/>
      <c r="M93" s="25"/>
      <c r="N93" s="32"/>
    </row>
    <row r="94" spans="1:14" ht="15" x14ac:dyDescent="0.25">
      <c r="A94" s="67">
        <v>1124001</v>
      </c>
      <c r="B94" s="62" t="s">
        <v>151</v>
      </c>
      <c r="C94" s="68"/>
      <c r="D94" s="33" t="s">
        <v>152</v>
      </c>
      <c r="E94" s="30">
        <v>6000000000</v>
      </c>
      <c r="F94" s="25">
        <v>0</v>
      </c>
      <c r="G94" s="25">
        <v>0</v>
      </c>
      <c r="H94" s="25">
        <v>0</v>
      </c>
      <c r="I94" s="25">
        <v>0</v>
      </c>
      <c r="J94" s="25">
        <f t="shared" si="4"/>
        <v>6000000000</v>
      </c>
      <c r="K94" s="25">
        <f>L94-'[1]septiembre 2017'!L93</f>
        <v>1519488404</v>
      </c>
      <c r="L94" s="36">
        <v>8620963627</v>
      </c>
      <c r="M94" s="25">
        <f t="shared" si="5"/>
        <v>-2620963627</v>
      </c>
      <c r="N94" s="32">
        <f t="shared" si="6"/>
        <v>1.4368272711666668</v>
      </c>
    </row>
    <row r="95" spans="1:14" ht="15" x14ac:dyDescent="0.25">
      <c r="A95" s="67">
        <v>1124002</v>
      </c>
      <c r="B95" s="62" t="s">
        <v>153</v>
      </c>
      <c r="C95" s="68"/>
      <c r="D95" s="33" t="s">
        <v>154</v>
      </c>
      <c r="E95" s="30">
        <v>1000000</v>
      </c>
      <c r="F95" s="25">
        <v>0</v>
      </c>
      <c r="G95" s="25">
        <v>0</v>
      </c>
      <c r="H95" s="25">
        <v>0</v>
      </c>
      <c r="I95" s="25">
        <v>0</v>
      </c>
      <c r="J95" s="25">
        <f t="shared" si="4"/>
        <v>1000000</v>
      </c>
      <c r="K95" s="25">
        <v>0</v>
      </c>
      <c r="L95" s="25">
        <f t="shared" si="7"/>
        <v>0</v>
      </c>
      <c r="M95" s="25">
        <f t="shared" si="5"/>
        <v>1000000</v>
      </c>
      <c r="N95" s="32">
        <f t="shared" si="6"/>
        <v>0</v>
      </c>
    </row>
    <row r="96" spans="1:14" x14ac:dyDescent="0.25">
      <c r="A96" s="19">
        <v>1125</v>
      </c>
      <c r="B96" s="20"/>
      <c r="C96" s="20"/>
      <c r="D96" s="21" t="s">
        <v>155</v>
      </c>
      <c r="E96" s="22"/>
      <c r="F96" s="23"/>
      <c r="G96" s="23"/>
      <c r="H96" s="23"/>
      <c r="I96" s="23"/>
      <c r="J96" s="23"/>
      <c r="K96" s="25"/>
      <c r="L96" s="25"/>
      <c r="M96" s="25"/>
      <c r="N96" s="32"/>
    </row>
    <row r="97" spans="1:14" ht="15" x14ac:dyDescent="0.25">
      <c r="A97" s="26">
        <v>1125001</v>
      </c>
      <c r="B97" s="62" t="s">
        <v>156</v>
      </c>
      <c r="C97" s="28"/>
      <c r="D97" s="33" t="s">
        <v>157</v>
      </c>
      <c r="E97" s="30">
        <v>35000000</v>
      </c>
      <c r="F97" s="25">
        <v>0</v>
      </c>
      <c r="G97" s="25">
        <v>0</v>
      </c>
      <c r="H97" s="25">
        <v>0</v>
      </c>
      <c r="I97" s="25">
        <v>0</v>
      </c>
      <c r="J97" s="25">
        <f t="shared" si="4"/>
        <v>35000000</v>
      </c>
      <c r="K97" s="25">
        <f>L97-'[1]septiembre 2017'!L96</f>
        <v>38493750</v>
      </c>
      <c r="L97" s="25">
        <v>66803628</v>
      </c>
      <c r="M97" s="25">
        <f t="shared" si="5"/>
        <v>-31803628</v>
      </c>
      <c r="N97" s="32">
        <f t="shared" si="6"/>
        <v>1.9086750857142858</v>
      </c>
    </row>
    <row r="98" spans="1:14" ht="15" x14ac:dyDescent="0.25">
      <c r="A98" s="26">
        <v>1125003</v>
      </c>
      <c r="B98" s="62" t="s">
        <v>158</v>
      </c>
      <c r="C98" s="28"/>
      <c r="D98" s="33" t="s">
        <v>159</v>
      </c>
      <c r="E98" s="30">
        <v>14000000000</v>
      </c>
      <c r="F98" s="25">
        <v>0</v>
      </c>
      <c r="G98" s="25">
        <v>0</v>
      </c>
      <c r="H98" s="25">
        <v>0</v>
      </c>
      <c r="I98" s="25">
        <v>0</v>
      </c>
      <c r="J98" s="25">
        <f t="shared" si="4"/>
        <v>14000000000</v>
      </c>
      <c r="K98" s="25">
        <f>L98-'[1]septiembre 2017'!L97</f>
        <v>1220615647</v>
      </c>
      <c r="L98" s="25">
        <v>6753190067</v>
      </c>
      <c r="M98" s="25">
        <f t="shared" si="5"/>
        <v>7246809933</v>
      </c>
      <c r="N98" s="32">
        <f t="shared" si="6"/>
        <v>0.48237071907142859</v>
      </c>
    </row>
    <row r="99" spans="1:14" ht="15" x14ac:dyDescent="0.25">
      <c r="A99" s="26">
        <v>1125005</v>
      </c>
      <c r="B99" s="62" t="s">
        <v>160</v>
      </c>
      <c r="C99" s="28"/>
      <c r="D99" s="33" t="s">
        <v>161</v>
      </c>
      <c r="E99" s="30">
        <v>1500000000</v>
      </c>
      <c r="F99" s="25">
        <v>0</v>
      </c>
      <c r="G99" s="25">
        <v>0</v>
      </c>
      <c r="H99" s="25">
        <v>0</v>
      </c>
      <c r="I99" s="25">
        <v>0</v>
      </c>
      <c r="J99" s="25">
        <f t="shared" si="4"/>
        <v>1500000000</v>
      </c>
      <c r="K99" s="25">
        <f>L99-'[1]septiembre 2017'!L98</f>
        <v>32426615</v>
      </c>
      <c r="L99" s="25">
        <v>1207246105</v>
      </c>
      <c r="M99" s="25">
        <f t="shared" si="5"/>
        <v>292753895</v>
      </c>
      <c r="N99" s="32">
        <f t="shared" si="6"/>
        <v>0.80483073666666671</v>
      </c>
    </row>
    <row r="100" spans="1:14" ht="15" x14ac:dyDescent="0.25">
      <c r="A100" s="26">
        <v>1125007</v>
      </c>
      <c r="B100" s="62" t="s">
        <v>78</v>
      </c>
      <c r="C100" s="28"/>
      <c r="D100" s="33" t="s">
        <v>162</v>
      </c>
      <c r="E100" s="30">
        <v>1000</v>
      </c>
      <c r="F100" s="25">
        <v>0</v>
      </c>
      <c r="G100" s="25">
        <v>0</v>
      </c>
      <c r="H100" s="25">
        <v>0</v>
      </c>
      <c r="I100" s="25">
        <v>0</v>
      </c>
      <c r="J100" s="25">
        <f t="shared" si="4"/>
        <v>1000</v>
      </c>
      <c r="K100" s="25">
        <v>0</v>
      </c>
      <c r="L100" s="25">
        <f t="shared" si="7"/>
        <v>0</v>
      </c>
      <c r="M100" s="25">
        <f t="shared" si="5"/>
        <v>1000</v>
      </c>
      <c r="N100" s="32">
        <f t="shared" si="6"/>
        <v>0</v>
      </c>
    </row>
    <row r="101" spans="1:14" ht="13.5" thickBot="1" x14ac:dyDescent="0.3">
      <c r="A101" s="26"/>
      <c r="B101" s="28"/>
      <c r="C101" s="28"/>
      <c r="D101" s="80"/>
      <c r="E101" s="22"/>
      <c r="F101" s="23"/>
      <c r="G101" s="23"/>
      <c r="H101" s="23"/>
      <c r="I101" s="23"/>
      <c r="J101" s="23"/>
      <c r="K101" s="23"/>
      <c r="L101" s="23"/>
      <c r="M101" s="23"/>
      <c r="N101" s="32"/>
    </row>
    <row r="102" spans="1:14" ht="14.25" thickTop="1" thickBot="1" x14ac:dyDescent="0.3">
      <c r="A102" s="81"/>
      <c r="B102" s="81"/>
      <c r="C102" s="81"/>
      <c r="D102" s="82" t="s">
        <v>163</v>
      </c>
      <c r="E102" s="58">
        <f>SUM(E38:E100)</f>
        <v>416967270642</v>
      </c>
      <c r="F102" s="58">
        <f>SUM(F38:F100)</f>
        <v>223961460</v>
      </c>
      <c r="G102" s="58">
        <f t="shared" ref="G102:M102" si="8">SUM(G38:G100)</f>
        <v>0</v>
      </c>
      <c r="H102" s="58">
        <f t="shared" si="8"/>
        <v>0</v>
      </c>
      <c r="I102" s="58">
        <f t="shared" si="8"/>
        <v>0</v>
      </c>
      <c r="J102" s="58">
        <f>SUM(J38:J100)</f>
        <v>417191232102</v>
      </c>
      <c r="K102" s="58">
        <f>SUM(K38:K100)</f>
        <v>27338793343.09</v>
      </c>
      <c r="L102" s="58">
        <f>SUM(L38:L100)</f>
        <v>287665568824.15002</v>
      </c>
      <c r="M102" s="58">
        <f t="shared" si="8"/>
        <v>129525663277.85001</v>
      </c>
      <c r="N102" s="57">
        <f>+L102/J102</f>
        <v>0.68952927743653547</v>
      </c>
    </row>
    <row r="103" spans="1:14" ht="14.25" thickTop="1" thickBot="1" x14ac:dyDescent="0.3">
      <c r="A103" s="81"/>
      <c r="B103" s="81"/>
      <c r="C103" s="81"/>
      <c r="D103" s="82" t="s">
        <v>164</v>
      </c>
      <c r="E103" s="58">
        <f t="shared" ref="E103:M103" si="9">+E102+E34</f>
        <v>766235308642</v>
      </c>
      <c r="F103" s="58">
        <f t="shared" si="9"/>
        <v>223961460</v>
      </c>
      <c r="G103" s="58">
        <f>+G102+G34</f>
        <v>0</v>
      </c>
      <c r="H103" s="58">
        <f t="shared" si="9"/>
        <v>0</v>
      </c>
      <c r="I103" s="58">
        <f t="shared" si="9"/>
        <v>0</v>
      </c>
      <c r="J103" s="58">
        <f t="shared" si="9"/>
        <v>766459270102</v>
      </c>
      <c r="K103" s="58">
        <f>+K102+K34</f>
        <v>39108821004.970001</v>
      </c>
      <c r="L103" s="58">
        <f>+L102+L34</f>
        <v>584500032895.68994</v>
      </c>
      <c r="M103" s="58">
        <f t="shared" si="9"/>
        <v>181959237206.31</v>
      </c>
      <c r="N103" s="57">
        <f>+L103/J103</f>
        <v>0.76259764307880962</v>
      </c>
    </row>
    <row r="104" spans="1:14" ht="13.5" thickTop="1" x14ac:dyDescent="0.25">
      <c r="A104" s="59"/>
      <c r="B104" s="60"/>
      <c r="C104" s="60"/>
      <c r="D104" s="15"/>
      <c r="E104" s="61"/>
      <c r="F104" s="17"/>
      <c r="G104" s="17"/>
      <c r="H104" s="17"/>
      <c r="I104" s="17"/>
      <c r="J104" s="17"/>
      <c r="K104" s="17"/>
      <c r="L104" s="17"/>
      <c r="M104" s="17"/>
      <c r="N104" s="18"/>
    </row>
    <row r="105" spans="1:14" x14ac:dyDescent="0.25">
      <c r="A105" s="19">
        <v>12</v>
      </c>
      <c r="B105" s="20"/>
      <c r="C105" s="20"/>
      <c r="D105" s="21" t="s">
        <v>165</v>
      </c>
      <c r="E105" s="83"/>
      <c r="F105" s="23"/>
      <c r="G105" s="23"/>
      <c r="H105" s="23"/>
      <c r="I105" s="23"/>
      <c r="J105" s="23"/>
      <c r="K105" s="23"/>
      <c r="L105" s="23"/>
      <c r="M105" s="23"/>
      <c r="N105" s="32"/>
    </row>
    <row r="106" spans="1:14" x14ac:dyDescent="0.25">
      <c r="A106" s="19">
        <v>122</v>
      </c>
      <c r="B106" s="20"/>
      <c r="C106" s="20"/>
      <c r="D106" s="35" t="s">
        <v>166</v>
      </c>
      <c r="E106" s="30"/>
      <c r="F106" s="25"/>
      <c r="G106" s="25"/>
      <c r="H106" s="25"/>
      <c r="I106" s="25"/>
      <c r="J106" s="25"/>
      <c r="K106" s="25"/>
      <c r="L106" s="25"/>
      <c r="M106" s="25"/>
      <c r="N106" s="32"/>
    </row>
    <row r="107" spans="1:14" x14ac:dyDescent="0.25">
      <c r="A107" s="19">
        <v>1221</v>
      </c>
      <c r="B107" s="20"/>
      <c r="C107" s="20"/>
      <c r="D107" s="35" t="s">
        <v>167</v>
      </c>
      <c r="E107" s="30"/>
      <c r="F107" s="25"/>
      <c r="G107" s="25"/>
      <c r="H107" s="25"/>
      <c r="I107" s="25"/>
      <c r="J107" s="25"/>
      <c r="K107" s="25"/>
      <c r="L107" s="25"/>
      <c r="M107" s="25"/>
      <c r="N107" s="32"/>
    </row>
    <row r="108" spans="1:14" ht="15" x14ac:dyDescent="0.25">
      <c r="A108" s="26">
        <v>122101</v>
      </c>
      <c r="B108" s="62" t="s">
        <v>168</v>
      </c>
      <c r="C108" s="28"/>
      <c r="D108" s="33" t="s">
        <v>169</v>
      </c>
      <c r="E108" s="30">
        <v>1000000000</v>
      </c>
      <c r="F108" s="25">
        <v>0</v>
      </c>
      <c r="G108" s="25">
        <v>0</v>
      </c>
      <c r="H108" s="25">
        <v>0</v>
      </c>
      <c r="I108" s="25">
        <v>0</v>
      </c>
      <c r="J108" s="25">
        <f t="shared" ref="J108:J138" si="10">+E108+F108-G108+H108-I108</f>
        <v>1000000000</v>
      </c>
      <c r="K108" s="25">
        <f>L108-'[1]septiembre 2017'!L107</f>
        <v>0</v>
      </c>
      <c r="L108" s="25">
        <f>1565496930.28+56068154.36</f>
        <v>1621565084.6399999</v>
      </c>
      <c r="M108" s="25">
        <f t="shared" ref="M108:M190" si="11">+J108-L108</f>
        <v>-621565084.63999987</v>
      </c>
      <c r="N108" s="32">
        <f t="shared" ref="N108:N113" si="12">+L108/J108</f>
        <v>1.6215650846399998</v>
      </c>
    </row>
    <row r="109" spans="1:14" ht="15" x14ac:dyDescent="0.25">
      <c r="A109" s="26">
        <v>122102</v>
      </c>
      <c r="B109" s="62" t="s">
        <v>170</v>
      </c>
      <c r="C109" s="28"/>
      <c r="D109" s="33" t="s">
        <v>171</v>
      </c>
      <c r="E109" s="30">
        <v>800000000</v>
      </c>
      <c r="F109" s="25">
        <v>0</v>
      </c>
      <c r="G109" s="25">
        <v>0</v>
      </c>
      <c r="H109" s="25">
        <v>0</v>
      </c>
      <c r="I109" s="25">
        <v>0</v>
      </c>
      <c r="J109" s="25">
        <f t="shared" si="10"/>
        <v>800000000</v>
      </c>
      <c r="K109" s="30">
        <f>L109-'[1]septiembre 2017'!L108</f>
        <v>55434001.769999981</v>
      </c>
      <c r="L109" s="25">
        <v>1079432972.52</v>
      </c>
      <c r="M109" s="25">
        <f t="shared" si="11"/>
        <v>-279432972.51999998</v>
      </c>
      <c r="N109" s="32">
        <f t="shared" si="12"/>
        <v>1.3492912156499999</v>
      </c>
    </row>
    <row r="110" spans="1:14" ht="15" x14ac:dyDescent="0.25">
      <c r="A110" s="26">
        <v>122103</v>
      </c>
      <c r="B110" s="62" t="s">
        <v>168</v>
      </c>
      <c r="C110" s="28"/>
      <c r="D110" s="33" t="s">
        <v>172</v>
      </c>
      <c r="E110" s="30">
        <v>1300000000</v>
      </c>
      <c r="F110" s="25">
        <v>0</v>
      </c>
      <c r="G110" s="25">
        <v>0</v>
      </c>
      <c r="H110" s="25">
        <v>0</v>
      </c>
      <c r="I110" s="25">
        <v>0</v>
      </c>
      <c r="J110" s="25">
        <f t="shared" si="10"/>
        <v>1300000000</v>
      </c>
      <c r="K110" s="25">
        <f>L110-'[1]septiembre 2017'!L109</f>
        <v>85800932.710000038</v>
      </c>
      <c r="L110" s="25">
        <v>916390910.94000006</v>
      </c>
      <c r="M110" s="25">
        <f t="shared" si="11"/>
        <v>383609089.05999994</v>
      </c>
      <c r="N110" s="32">
        <f t="shared" si="12"/>
        <v>0.70491608533846162</v>
      </c>
    </row>
    <row r="111" spans="1:14" ht="15" x14ac:dyDescent="0.25">
      <c r="A111" s="26">
        <v>122104</v>
      </c>
      <c r="B111" s="62" t="s">
        <v>170</v>
      </c>
      <c r="C111" s="28"/>
      <c r="D111" s="33" t="s">
        <v>173</v>
      </c>
      <c r="E111" s="30">
        <v>20000000</v>
      </c>
      <c r="F111" s="25">
        <v>0</v>
      </c>
      <c r="G111" s="25">
        <v>0</v>
      </c>
      <c r="H111" s="25">
        <v>0</v>
      </c>
      <c r="I111" s="25">
        <v>0</v>
      </c>
      <c r="J111" s="25">
        <f t="shared" si="10"/>
        <v>20000000</v>
      </c>
      <c r="K111" s="25">
        <f>L111-'[1]septiembre 2017'!L110</f>
        <v>8540848.1400000006</v>
      </c>
      <c r="L111" s="25">
        <v>76806787.849999994</v>
      </c>
      <c r="M111" s="25">
        <f t="shared" si="11"/>
        <v>-56806787.849999994</v>
      </c>
      <c r="N111" s="32">
        <f t="shared" si="12"/>
        <v>3.8403393924999998</v>
      </c>
    </row>
    <row r="112" spans="1:14" ht="25.5" x14ac:dyDescent="0.25">
      <c r="A112" s="26">
        <f>+A111+1</f>
        <v>122105</v>
      </c>
      <c r="B112" s="62" t="s">
        <v>170</v>
      </c>
      <c r="C112" s="28"/>
      <c r="D112" s="33" t="s">
        <v>174</v>
      </c>
      <c r="E112" s="30">
        <v>1000</v>
      </c>
      <c r="F112" s="25">
        <v>0</v>
      </c>
      <c r="G112" s="25">
        <v>0</v>
      </c>
      <c r="H112" s="25">
        <v>0</v>
      </c>
      <c r="I112" s="25">
        <v>0</v>
      </c>
      <c r="J112" s="25">
        <f t="shared" si="10"/>
        <v>1000</v>
      </c>
      <c r="K112" s="25">
        <v>0</v>
      </c>
      <c r="L112" s="25">
        <f t="shared" ref="L112:L139" si="13">K112</f>
        <v>0</v>
      </c>
      <c r="M112" s="25">
        <f t="shared" si="11"/>
        <v>1000</v>
      </c>
      <c r="N112" s="32">
        <f t="shared" si="12"/>
        <v>0</v>
      </c>
    </row>
    <row r="113" spans="1:14" ht="25.5" x14ac:dyDescent="0.25">
      <c r="A113" s="26">
        <f t="shared" ref="A113:A120" si="14">+A112+1</f>
        <v>122106</v>
      </c>
      <c r="B113" s="62" t="s">
        <v>170</v>
      </c>
      <c r="C113" s="28"/>
      <c r="D113" s="33" t="s">
        <v>175</v>
      </c>
      <c r="E113" s="30">
        <v>1000</v>
      </c>
      <c r="F113" s="25">
        <v>0</v>
      </c>
      <c r="G113" s="25">
        <v>0</v>
      </c>
      <c r="H113" s="25">
        <v>0</v>
      </c>
      <c r="I113" s="25">
        <v>0</v>
      </c>
      <c r="J113" s="25">
        <f t="shared" si="10"/>
        <v>1000</v>
      </c>
      <c r="K113" s="25">
        <v>0</v>
      </c>
      <c r="L113" s="25">
        <f t="shared" si="13"/>
        <v>0</v>
      </c>
      <c r="M113" s="25">
        <f t="shared" si="11"/>
        <v>1000</v>
      </c>
      <c r="N113" s="32">
        <f t="shared" si="12"/>
        <v>0</v>
      </c>
    </row>
    <row r="114" spans="1:14" ht="25.5" x14ac:dyDescent="0.25">
      <c r="A114" s="26"/>
      <c r="B114" s="28"/>
      <c r="C114" s="28"/>
      <c r="D114" s="84" t="s">
        <v>176</v>
      </c>
      <c r="E114" s="30"/>
      <c r="F114" s="23"/>
      <c r="G114" s="23"/>
      <c r="H114" s="23"/>
      <c r="I114" s="23"/>
      <c r="J114" s="23"/>
      <c r="K114" s="25"/>
      <c r="L114" s="25"/>
      <c r="M114" s="25"/>
      <c r="N114" s="32"/>
    </row>
    <row r="115" spans="1:14" ht="15" x14ac:dyDescent="0.25">
      <c r="A115" s="26">
        <f>+A113+1</f>
        <v>122107</v>
      </c>
      <c r="B115" s="62" t="s">
        <v>177</v>
      </c>
      <c r="C115" s="28"/>
      <c r="D115" s="33" t="s">
        <v>178</v>
      </c>
      <c r="E115" s="30">
        <v>350000000</v>
      </c>
      <c r="F115" s="25">
        <v>0</v>
      </c>
      <c r="G115" s="25">
        <v>0</v>
      </c>
      <c r="H115" s="25">
        <v>0</v>
      </c>
      <c r="I115" s="25">
        <v>0</v>
      </c>
      <c r="J115" s="25">
        <f t="shared" si="10"/>
        <v>350000000</v>
      </c>
      <c r="K115" s="25">
        <f>L115-'[1]septiembre 2017'!L114</f>
        <v>0</v>
      </c>
      <c r="L115" s="25">
        <f>208638436+19349125</f>
        <v>227987561</v>
      </c>
      <c r="M115" s="25">
        <f t="shared" si="11"/>
        <v>122012439</v>
      </c>
      <c r="N115" s="32">
        <f t="shared" ref="N115:N120" si="15">+L115/J115</f>
        <v>0.65139303142857141</v>
      </c>
    </row>
    <row r="116" spans="1:14" ht="15" x14ac:dyDescent="0.25">
      <c r="A116" s="26">
        <f t="shared" si="14"/>
        <v>122108</v>
      </c>
      <c r="B116" s="62" t="s">
        <v>179</v>
      </c>
      <c r="C116" s="28"/>
      <c r="D116" s="33" t="s">
        <v>180</v>
      </c>
      <c r="E116" s="30">
        <v>2000000</v>
      </c>
      <c r="F116" s="25">
        <v>0</v>
      </c>
      <c r="G116" s="25">
        <v>0</v>
      </c>
      <c r="H116" s="25">
        <v>0</v>
      </c>
      <c r="I116" s="25">
        <v>0</v>
      </c>
      <c r="J116" s="25">
        <f t="shared" si="10"/>
        <v>2000000</v>
      </c>
      <c r="K116" s="25">
        <v>0</v>
      </c>
      <c r="L116" s="25">
        <f>58396937.31+6254000.44</f>
        <v>64650937.75</v>
      </c>
      <c r="M116" s="25">
        <f t="shared" si="11"/>
        <v>-62650937.75</v>
      </c>
      <c r="N116" s="32">
        <f t="shared" si="15"/>
        <v>32.325468874999999</v>
      </c>
    </row>
    <row r="117" spans="1:14" ht="25.5" x14ac:dyDescent="0.25">
      <c r="A117" s="26">
        <f t="shared" si="14"/>
        <v>122109</v>
      </c>
      <c r="B117" s="62" t="s">
        <v>181</v>
      </c>
      <c r="C117" s="28"/>
      <c r="D117" s="33" t="s">
        <v>182</v>
      </c>
      <c r="E117" s="30">
        <v>150000000</v>
      </c>
      <c r="F117" s="25">
        <v>0</v>
      </c>
      <c r="G117" s="25">
        <v>0</v>
      </c>
      <c r="H117" s="25">
        <v>0</v>
      </c>
      <c r="I117" s="25">
        <v>0</v>
      </c>
      <c r="J117" s="25">
        <f t="shared" si="10"/>
        <v>150000000</v>
      </c>
      <c r="K117" s="25">
        <v>0</v>
      </c>
      <c r="L117" s="25">
        <f>204872764.34+24353242.54</f>
        <v>229226006.88</v>
      </c>
      <c r="M117" s="25">
        <f t="shared" si="11"/>
        <v>-79226006.879999995</v>
      </c>
      <c r="N117" s="32">
        <f t="shared" si="15"/>
        <v>1.5281733792000001</v>
      </c>
    </row>
    <row r="118" spans="1:14" ht="25.5" x14ac:dyDescent="0.25">
      <c r="A118" s="26">
        <f t="shared" si="14"/>
        <v>122110</v>
      </c>
      <c r="B118" s="62" t="s">
        <v>181</v>
      </c>
      <c r="C118" s="28"/>
      <c r="D118" s="33" t="s">
        <v>183</v>
      </c>
      <c r="E118" s="30">
        <v>1000</v>
      </c>
      <c r="F118" s="25">
        <v>0</v>
      </c>
      <c r="G118" s="25">
        <v>0</v>
      </c>
      <c r="H118" s="25">
        <v>0</v>
      </c>
      <c r="I118" s="25">
        <v>0</v>
      </c>
      <c r="J118" s="25">
        <f t="shared" si="10"/>
        <v>1000</v>
      </c>
      <c r="K118" s="25">
        <v>0</v>
      </c>
      <c r="L118" s="25">
        <f t="shared" si="13"/>
        <v>0</v>
      </c>
      <c r="M118" s="25">
        <f t="shared" si="11"/>
        <v>1000</v>
      </c>
      <c r="N118" s="32">
        <f t="shared" si="15"/>
        <v>0</v>
      </c>
    </row>
    <row r="119" spans="1:14" ht="25.5" x14ac:dyDescent="0.25">
      <c r="A119" s="26">
        <f t="shared" si="14"/>
        <v>122111</v>
      </c>
      <c r="B119" s="62" t="s">
        <v>181</v>
      </c>
      <c r="C119" s="28"/>
      <c r="D119" s="33" t="s">
        <v>184</v>
      </c>
      <c r="E119" s="30">
        <v>1000</v>
      </c>
      <c r="F119" s="25">
        <v>0</v>
      </c>
      <c r="G119" s="25">
        <v>0</v>
      </c>
      <c r="H119" s="25">
        <v>0</v>
      </c>
      <c r="I119" s="25">
        <v>0</v>
      </c>
      <c r="J119" s="25">
        <f t="shared" si="10"/>
        <v>1000</v>
      </c>
      <c r="K119" s="25">
        <v>0</v>
      </c>
      <c r="L119" s="25">
        <f t="shared" si="13"/>
        <v>0</v>
      </c>
      <c r="M119" s="25">
        <f t="shared" si="11"/>
        <v>1000</v>
      </c>
      <c r="N119" s="32">
        <f t="shared" si="15"/>
        <v>0</v>
      </c>
    </row>
    <row r="120" spans="1:14" ht="25.5" x14ac:dyDescent="0.25">
      <c r="A120" s="26">
        <f t="shared" si="14"/>
        <v>122112</v>
      </c>
      <c r="B120" s="62" t="s">
        <v>185</v>
      </c>
      <c r="C120" s="28"/>
      <c r="D120" s="33" t="s">
        <v>186</v>
      </c>
      <c r="E120" s="30">
        <v>40000000</v>
      </c>
      <c r="F120" s="25">
        <v>0</v>
      </c>
      <c r="G120" s="25">
        <v>0</v>
      </c>
      <c r="H120" s="25">
        <v>0</v>
      </c>
      <c r="I120" s="25">
        <v>0</v>
      </c>
      <c r="J120" s="25">
        <f t="shared" si="10"/>
        <v>40000000</v>
      </c>
      <c r="K120" s="25">
        <v>0</v>
      </c>
      <c r="L120" s="25">
        <f>273771578.42+38013441.03</f>
        <v>311785019.45000005</v>
      </c>
      <c r="M120" s="25">
        <f t="shared" si="11"/>
        <v>-271785019.45000005</v>
      </c>
      <c r="N120" s="32">
        <f t="shared" si="15"/>
        <v>7.7946254862500011</v>
      </c>
    </row>
    <row r="121" spans="1:14" x14ac:dyDescent="0.25">
      <c r="A121" s="26"/>
      <c r="B121" s="28"/>
      <c r="C121" s="28"/>
      <c r="D121" s="21" t="s">
        <v>90</v>
      </c>
      <c r="E121" s="30"/>
      <c r="F121" s="23"/>
      <c r="G121" s="23"/>
      <c r="H121" s="23"/>
      <c r="I121" s="23"/>
      <c r="J121" s="23"/>
      <c r="K121" s="25"/>
      <c r="L121" s="25"/>
      <c r="M121" s="25"/>
      <c r="N121" s="32"/>
    </row>
    <row r="122" spans="1:14" ht="15" x14ac:dyDescent="0.25">
      <c r="A122" s="26">
        <v>1221013</v>
      </c>
      <c r="B122" s="62" t="s">
        <v>187</v>
      </c>
      <c r="C122" s="28"/>
      <c r="D122" s="33" t="s">
        <v>188</v>
      </c>
      <c r="E122" s="30">
        <v>200000000</v>
      </c>
      <c r="F122" s="25">
        <v>0</v>
      </c>
      <c r="G122" s="25">
        <v>0</v>
      </c>
      <c r="H122" s="25">
        <v>0</v>
      </c>
      <c r="I122" s="25">
        <v>0</v>
      </c>
      <c r="J122" s="25">
        <f t="shared" si="10"/>
        <v>200000000</v>
      </c>
      <c r="K122" s="25">
        <v>0</v>
      </c>
      <c r="L122" s="25">
        <v>1222017948</v>
      </c>
      <c r="M122" s="25">
        <f t="shared" si="11"/>
        <v>-1022017948</v>
      </c>
      <c r="N122" s="32">
        <f>+L122/J122</f>
        <v>6.1100897400000003</v>
      </c>
    </row>
    <row r="123" spans="1:14" ht="15" x14ac:dyDescent="0.25">
      <c r="A123" s="26">
        <v>1221014</v>
      </c>
      <c r="B123" s="62" t="s">
        <v>189</v>
      </c>
      <c r="C123" s="28"/>
      <c r="D123" s="33" t="s">
        <v>190</v>
      </c>
      <c r="E123" s="30">
        <v>50000000</v>
      </c>
      <c r="F123" s="25">
        <v>0</v>
      </c>
      <c r="G123" s="25">
        <v>0</v>
      </c>
      <c r="H123" s="25">
        <v>0</v>
      </c>
      <c r="I123" s="25">
        <v>0</v>
      </c>
      <c r="J123" s="25">
        <f t="shared" si="10"/>
        <v>50000000</v>
      </c>
      <c r="K123" s="25">
        <v>0</v>
      </c>
      <c r="L123" s="25">
        <v>86202453.030000001</v>
      </c>
      <c r="M123" s="25">
        <f t="shared" si="11"/>
        <v>-36202453.030000001</v>
      </c>
      <c r="N123" s="32">
        <f>+L123/J123</f>
        <v>1.7240490606000001</v>
      </c>
    </row>
    <row r="124" spans="1:14" ht="25.5" x14ac:dyDescent="0.25">
      <c r="A124" s="26">
        <v>1221015</v>
      </c>
      <c r="B124" s="62" t="s">
        <v>191</v>
      </c>
      <c r="C124" s="28"/>
      <c r="D124" s="33" t="s">
        <v>192</v>
      </c>
      <c r="E124" s="30">
        <v>5000000</v>
      </c>
      <c r="F124" s="25">
        <v>0</v>
      </c>
      <c r="G124" s="25">
        <v>0</v>
      </c>
      <c r="H124" s="25">
        <v>0</v>
      </c>
      <c r="I124" s="25">
        <v>0</v>
      </c>
      <c r="J124" s="25">
        <f t="shared" si="10"/>
        <v>5000000</v>
      </c>
      <c r="K124" s="25">
        <v>0</v>
      </c>
      <c r="L124" s="25">
        <v>92270288.629999995</v>
      </c>
      <c r="M124" s="25">
        <f t="shared" si="11"/>
        <v>-87270288.629999995</v>
      </c>
      <c r="N124" s="32">
        <f>+L124/J124</f>
        <v>18.454057725999998</v>
      </c>
    </row>
    <row r="125" spans="1:14" ht="15" x14ac:dyDescent="0.25">
      <c r="A125" s="26">
        <v>1221016</v>
      </c>
      <c r="B125" s="62" t="s">
        <v>193</v>
      </c>
      <c r="C125" s="28"/>
      <c r="D125" s="33" t="s">
        <v>194</v>
      </c>
      <c r="E125" s="30">
        <v>15000000</v>
      </c>
      <c r="F125" s="25">
        <v>0</v>
      </c>
      <c r="G125" s="25">
        <v>0</v>
      </c>
      <c r="H125" s="25">
        <v>0</v>
      </c>
      <c r="I125" s="25">
        <v>0</v>
      </c>
      <c r="J125" s="30">
        <f t="shared" si="10"/>
        <v>15000000</v>
      </c>
      <c r="K125" s="30">
        <v>0</v>
      </c>
      <c r="L125" s="25">
        <v>9507758.6899999995</v>
      </c>
      <c r="M125" s="25">
        <f t="shared" si="11"/>
        <v>5492241.3100000005</v>
      </c>
      <c r="N125" s="32">
        <f>+L125/J125</f>
        <v>0.63385057933333333</v>
      </c>
    </row>
    <row r="126" spans="1:14" x14ac:dyDescent="0.25">
      <c r="A126" s="19"/>
      <c r="B126" s="20"/>
      <c r="C126" s="20"/>
      <c r="D126" s="21" t="s">
        <v>195</v>
      </c>
      <c r="E126" s="30"/>
      <c r="F126" s="23"/>
      <c r="G126" s="23"/>
      <c r="H126" s="23"/>
      <c r="I126" s="23"/>
      <c r="J126" s="23"/>
      <c r="K126" s="25"/>
      <c r="L126" s="25"/>
      <c r="M126" s="25"/>
      <c r="N126" s="32"/>
    </row>
    <row r="127" spans="1:14" ht="25.5" x14ac:dyDescent="0.25">
      <c r="A127" s="26">
        <v>1221017</v>
      </c>
      <c r="B127" s="62" t="s">
        <v>170</v>
      </c>
      <c r="C127" s="28"/>
      <c r="D127" s="33" t="s">
        <v>196</v>
      </c>
      <c r="E127" s="30">
        <v>10000</v>
      </c>
      <c r="F127" s="25">
        <v>0</v>
      </c>
      <c r="G127" s="25">
        <v>0</v>
      </c>
      <c r="H127" s="25">
        <v>0</v>
      </c>
      <c r="I127" s="25">
        <v>0</v>
      </c>
      <c r="J127" s="25">
        <f t="shared" si="10"/>
        <v>10000</v>
      </c>
      <c r="K127" s="25">
        <v>0</v>
      </c>
      <c r="L127" s="25">
        <f>22945.78+2164.43</f>
        <v>25110.21</v>
      </c>
      <c r="M127" s="25">
        <f t="shared" si="11"/>
        <v>-15110.21</v>
      </c>
      <c r="N127" s="32">
        <f t="shared" ref="N127:N133" si="16">+L127/J127</f>
        <v>2.5110209999999999</v>
      </c>
    </row>
    <row r="128" spans="1:14" ht="25.5" x14ac:dyDescent="0.25">
      <c r="A128" s="26">
        <v>1221024</v>
      </c>
      <c r="B128" s="62" t="s">
        <v>170</v>
      </c>
      <c r="C128" s="28"/>
      <c r="D128" s="33" t="s">
        <v>197</v>
      </c>
      <c r="E128" s="30">
        <v>20000000</v>
      </c>
      <c r="F128" s="25">
        <v>0</v>
      </c>
      <c r="G128" s="25">
        <v>0</v>
      </c>
      <c r="H128" s="25">
        <v>0</v>
      </c>
      <c r="I128" s="25">
        <v>0</v>
      </c>
      <c r="J128" s="25">
        <f t="shared" si="10"/>
        <v>20000000</v>
      </c>
      <c r="K128" s="25">
        <v>0</v>
      </c>
      <c r="L128" s="25">
        <f>107060430.72+16297903.83</f>
        <v>123358334.55</v>
      </c>
      <c r="M128" s="25">
        <f t="shared" si="11"/>
        <v>-103358334.55</v>
      </c>
      <c r="N128" s="32">
        <f t="shared" si="16"/>
        <v>6.1679167274999998</v>
      </c>
    </row>
    <row r="129" spans="1:14" ht="25.5" x14ac:dyDescent="0.25">
      <c r="A129" s="26">
        <v>1221027</v>
      </c>
      <c r="B129" s="62" t="s">
        <v>170</v>
      </c>
      <c r="C129" s="28"/>
      <c r="D129" s="33" t="s">
        <v>198</v>
      </c>
      <c r="E129" s="30">
        <v>20000000</v>
      </c>
      <c r="F129" s="25">
        <v>0</v>
      </c>
      <c r="G129" s="25">
        <v>0</v>
      </c>
      <c r="H129" s="25">
        <v>0</v>
      </c>
      <c r="I129" s="25">
        <v>0</v>
      </c>
      <c r="J129" s="25">
        <f t="shared" si="10"/>
        <v>20000000</v>
      </c>
      <c r="K129" s="25">
        <v>0</v>
      </c>
      <c r="L129" s="25">
        <f>3477987.74+443039.07</f>
        <v>3921026.81</v>
      </c>
      <c r="M129" s="25">
        <f t="shared" si="11"/>
        <v>16078973.189999999</v>
      </c>
      <c r="N129" s="32">
        <f t="shared" si="16"/>
        <v>0.1960513405</v>
      </c>
    </row>
    <row r="130" spans="1:14" ht="25.5" x14ac:dyDescent="0.25">
      <c r="A130" s="26">
        <v>1221028</v>
      </c>
      <c r="B130" s="62" t="s">
        <v>170</v>
      </c>
      <c r="C130" s="28"/>
      <c r="D130" s="33" t="s">
        <v>199</v>
      </c>
      <c r="E130" s="30">
        <v>2000000</v>
      </c>
      <c r="F130" s="25">
        <v>0</v>
      </c>
      <c r="G130" s="25">
        <v>0</v>
      </c>
      <c r="H130" s="25">
        <v>0</v>
      </c>
      <c r="I130" s="25">
        <v>0</v>
      </c>
      <c r="J130" s="25">
        <f t="shared" si="10"/>
        <v>2000000</v>
      </c>
      <c r="K130" s="25">
        <v>0</v>
      </c>
      <c r="L130" s="25">
        <f>49988289.81+6199105.23</f>
        <v>56187395.040000007</v>
      </c>
      <c r="M130" s="25">
        <f t="shared" si="11"/>
        <v>-54187395.040000007</v>
      </c>
      <c r="N130" s="32">
        <f t="shared" si="16"/>
        <v>28.093697520000003</v>
      </c>
    </row>
    <row r="131" spans="1:14" ht="25.5" x14ac:dyDescent="0.25">
      <c r="A131" s="26">
        <v>1221029</v>
      </c>
      <c r="B131" s="62" t="s">
        <v>170</v>
      </c>
      <c r="C131" s="28"/>
      <c r="D131" s="33" t="s">
        <v>200</v>
      </c>
      <c r="E131" s="30">
        <v>2000000</v>
      </c>
      <c r="F131" s="25">
        <v>0</v>
      </c>
      <c r="G131" s="25">
        <v>0</v>
      </c>
      <c r="H131" s="25">
        <v>0</v>
      </c>
      <c r="I131" s="25">
        <v>0</v>
      </c>
      <c r="J131" s="25">
        <f t="shared" si="10"/>
        <v>2000000</v>
      </c>
      <c r="K131" s="25">
        <v>0</v>
      </c>
      <c r="L131" s="25">
        <f>4340627.12+476865.52</f>
        <v>4817492.6400000006</v>
      </c>
      <c r="M131" s="25">
        <f t="shared" si="11"/>
        <v>-2817492.6400000006</v>
      </c>
      <c r="N131" s="32">
        <f t="shared" si="16"/>
        <v>2.4087463200000001</v>
      </c>
    </row>
    <row r="132" spans="1:14" ht="25.5" x14ac:dyDescent="0.25">
      <c r="A132" s="26">
        <v>1221030</v>
      </c>
      <c r="B132" s="62" t="s">
        <v>170</v>
      </c>
      <c r="C132" s="28"/>
      <c r="D132" s="33" t="s">
        <v>201</v>
      </c>
      <c r="E132" s="30">
        <v>5000000</v>
      </c>
      <c r="F132" s="25">
        <v>0</v>
      </c>
      <c r="G132" s="25">
        <v>0</v>
      </c>
      <c r="H132" s="25">
        <v>0</v>
      </c>
      <c r="I132" s="25">
        <v>0</v>
      </c>
      <c r="J132" s="25">
        <f t="shared" si="10"/>
        <v>5000000</v>
      </c>
      <c r="K132" s="25">
        <v>0</v>
      </c>
      <c r="L132" s="25">
        <f>14368202.36+1989899.32</f>
        <v>16358101.68</v>
      </c>
      <c r="M132" s="25">
        <f t="shared" si="11"/>
        <v>-11358101.68</v>
      </c>
      <c r="N132" s="32">
        <f t="shared" si="16"/>
        <v>3.2716203359999998</v>
      </c>
    </row>
    <row r="133" spans="1:14" ht="25.5" x14ac:dyDescent="0.25">
      <c r="A133" s="26">
        <v>1221036</v>
      </c>
      <c r="B133" s="62" t="s">
        <v>168</v>
      </c>
      <c r="C133" s="28"/>
      <c r="D133" s="33" t="s">
        <v>202</v>
      </c>
      <c r="E133" s="30">
        <v>40000000</v>
      </c>
      <c r="F133" s="25">
        <v>0</v>
      </c>
      <c r="G133" s="25">
        <v>0</v>
      </c>
      <c r="H133" s="25">
        <v>0</v>
      </c>
      <c r="I133" s="25">
        <v>0</v>
      </c>
      <c r="J133" s="25">
        <f t="shared" si="10"/>
        <v>40000000</v>
      </c>
      <c r="K133" s="25">
        <v>0</v>
      </c>
      <c r="L133" s="25">
        <f>155844385.92+50636264.52</f>
        <v>206480650.44</v>
      </c>
      <c r="M133" s="25">
        <f t="shared" si="11"/>
        <v>-166480650.44</v>
      </c>
      <c r="N133" s="32">
        <f t="shared" si="16"/>
        <v>5.1620162609999998</v>
      </c>
    </row>
    <row r="134" spans="1:14" ht="25.5" x14ac:dyDescent="0.25">
      <c r="A134" s="19">
        <v>1222</v>
      </c>
      <c r="B134" s="20"/>
      <c r="C134" s="20"/>
      <c r="D134" s="84" t="s">
        <v>203</v>
      </c>
      <c r="E134" s="30"/>
      <c r="F134" s="23"/>
      <c r="G134" s="23"/>
      <c r="H134" s="23"/>
      <c r="I134" s="23"/>
      <c r="J134" s="23"/>
      <c r="K134" s="25"/>
      <c r="L134" s="25"/>
      <c r="M134" s="25"/>
      <c r="N134" s="32"/>
    </row>
    <row r="135" spans="1:14" x14ac:dyDescent="0.25">
      <c r="A135" s="26">
        <v>1222001</v>
      </c>
      <c r="B135" s="27" t="s">
        <v>204</v>
      </c>
      <c r="C135" s="28"/>
      <c r="D135" s="33" t="s">
        <v>205</v>
      </c>
      <c r="E135" s="30">
        <v>2090078080</v>
      </c>
      <c r="F135" s="25">
        <v>0</v>
      </c>
      <c r="G135" s="25">
        <v>0</v>
      </c>
      <c r="H135" s="25">
        <v>0</v>
      </c>
      <c r="I135" s="25">
        <v>0</v>
      </c>
      <c r="J135" s="25">
        <f t="shared" si="10"/>
        <v>2090078080</v>
      </c>
      <c r="K135" s="25">
        <f>L135-'[3]junio 2017'!L133</f>
        <v>0</v>
      </c>
      <c r="L135" s="25">
        <v>2090078080</v>
      </c>
      <c r="M135" s="25">
        <f t="shared" si="11"/>
        <v>0</v>
      </c>
      <c r="N135" s="32">
        <f t="shared" ref="N135:N139" si="17">+L135/J135</f>
        <v>1</v>
      </c>
    </row>
    <row r="136" spans="1:14" ht="25.5" x14ac:dyDescent="0.25">
      <c r="A136" s="26">
        <v>1222003</v>
      </c>
      <c r="B136" s="27" t="s">
        <v>204</v>
      </c>
      <c r="C136" s="28"/>
      <c r="D136" s="33" t="s">
        <v>206</v>
      </c>
      <c r="E136" s="30">
        <v>30821984324</v>
      </c>
      <c r="F136" s="25">
        <v>0</v>
      </c>
      <c r="G136" s="25">
        <v>0</v>
      </c>
      <c r="H136" s="25">
        <v>0</v>
      </c>
      <c r="I136" s="25">
        <v>0</v>
      </c>
      <c r="J136" s="25">
        <f t="shared" si="10"/>
        <v>30821984324</v>
      </c>
      <c r="K136" s="25">
        <f>L136-'[2]MARZO 2017'!L134</f>
        <v>0</v>
      </c>
      <c r="L136" s="25">
        <v>30821984324</v>
      </c>
      <c r="M136" s="25">
        <f t="shared" si="11"/>
        <v>0</v>
      </c>
      <c r="N136" s="32">
        <f t="shared" si="17"/>
        <v>1</v>
      </c>
    </row>
    <row r="137" spans="1:14" ht="15" x14ac:dyDescent="0.25">
      <c r="A137" s="19">
        <v>1223</v>
      </c>
      <c r="B137" s="62" t="s">
        <v>207</v>
      </c>
      <c r="C137" s="20"/>
      <c r="D137" s="33" t="s">
        <v>208</v>
      </c>
      <c r="E137" s="30">
        <v>2000000000</v>
      </c>
      <c r="F137" s="25">
        <v>0</v>
      </c>
      <c r="G137" s="25">
        <v>0</v>
      </c>
      <c r="H137" s="25">
        <v>0</v>
      </c>
      <c r="I137" s="25">
        <v>0</v>
      </c>
      <c r="J137" s="25">
        <f t="shared" si="10"/>
        <v>2000000000</v>
      </c>
      <c r="K137" s="25">
        <v>0</v>
      </c>
      <c r="L137" s="25">
        <v>1428079811</v>
      </c>
      <c r="M137" s="25">
        <f t="shared" si="11"/>
        <v>571920189</v>
      </c>
      <c r="N137" s="32">
        <f t="shared" si="17"/>
        <v>0.71403990549999996</v>
      </c>
    </row>
    <row r="138" spans="1:14" ht="15" x14ac:dyDescent="0.25">
      <c r="A138" s="19">
        <v>1224</v>
      </c>
      <c r="B138" s="62" t="s">
        <v>207</v>
      </c>
      <c r="C138" s="20"/>
      <c r="D138" s="33" t="s">
        <v>209</v>
      </c>
      <c r="E138" s="30">
        <v>1000000</v>
      </c>
      <c r="F138" s="25">
        <v>0</v>
      </c>
      <c r="G138" s="25">
        <v>0</v>
      </c>
      <c r="H138" s="25">
        <v>0</v>
      </c>
      <c r="I138" s="25">
        <v>0</v>
      </c>
      <c r="J138" s="25">
        <f t="shared" si="10"/>
        <v>1000000</v>
      </c>
      <c r="K138" s="25">
        <f>L138-'[1]septiembre 2017'!L137</f>
        <v>22983564.650000095</v>
      </c>
      <c r="L138" s="25">
        <v>1029794416.4400001</v>
      </c>
      <c r="M138" s="25">
        <f t="shared" si="11"/>
        <v>-1028794416.4400001</v>
      </c>
      <c r="N138" s="32">
        <f t="shared" si="17"/>
        <v>1029.7944164400001</v>
      </c>
    </row>
    <row r="139" spans="1:14" ht="15" x14ac:dyDescent="0.25">
      <c r="A139" s="19">
        <v>1225</v>
      </c>
      <c r="B139" s="62" t="s">
        <v>210</v>
      </c>
      <c r="C139" s="20"/>
      <c r="D139" s="33" t="s">
        <v>211</v>
      </c>
      <c r="E139" s="30">
        <v>90000000</v>
      </c>
      <c r="F139" s="25">
        <v>0</v>
      </c>
      <c r="G139" s="25">
        <v>0</v>
      </c>
      <c r="H139" s="25">
        <v>0</v>
      </c>
      <c r="I139" s="25">
        <v>0</v>
      </c>
      <c r="J139" s="25">
        <f>+E139+F139-G139+H139-I139</f>
        <v>90000000</v>
      </c>
      <c r="K139" s="25">
        <v>0</v>
      </c>
      <c r="L139" s="25">
        <f t="shared" si="13"/>
        <v>0</v>
      </c>
      <c r="M139" s="25">
        <f t="shared" si="11"/>
        <v>90000000</v>
      </c>
      <c r="N139" s="32">
        <f t="shared" si="17"/>
        <v>0</v>
      </c>
    </row>
    <row r="140" spans="1:14" ht="15" x14ac:dyDescent="0.25">
      <c r="A140" s="20">
        <v>1226</v>
      </c>
      <c r="B140" s="62"/>
      <c r="C140" s="20"/>
      <c r="D140" s="35" t="s">
        <v>212</v>
      </c>
      <c r="E140" s="49"/>
      <c r="F140" s="50"/>
      <c r="G140" s="50"/>
      <c r="H140" s="50"/>
      <c r="I140" s="50"/>
      <c r="J140" s="50"/>
      <c r="K140" s="25"/>
      <c r="L140" s="25"/>
      <c r="M140" s="25"/>
      <c r="N140" s="32"/>
    </row>
    <row r="141" spans="1:14" ht="15" x14ac:dyDescent="0.25">
      <c r="A141" s="53">
        <v>122601</v>
      </c>
      <c r="B141" s="62"/>
      <c r="C141" s="85"/>
      <c r="D141" s="33" t="s">
        <v>213</v>
      </c>
      <c r="E141" s="30">
        <v>0</v>
      </c>
      <c r="F141" s="86">
        <v>2104383851.7</v>
      </c>
      <c r="G141" s="25">
        <v>0</v>
      </c>
      <c r="H141" s="25">
        <v>0</v>
      </c>
      <c r="I141" s="25">
        <v>0</v>
      </c>
      <c r="J141" s="25">
        <f>+E141+F141-G141+H141-I141</f>
        <v>2104383851.7</v>
      </c>
      <c r="K141" s="25">
        <v>0</v>
      </c>
      <c r="L141" s="25">
        <v>598149277</v>
      </c>
      <c r="M141" s="25">
        <f t="shared" ref="M141:M143" si="18">+J141-L141</f>
        <v>1506234574.7</v>
      </c>
      <c r="N141" s="32">
        <f t="shared" ref="N141:N143" si="19">+L141/J141</f>
        <v>0.28423962506497691</v>
      </c>
    </row>
    <row r="142" spans="1:14" ht="15" x14ac:dyDescent="0.25">
      <c r="A142" s="53">
        <v>122602</v>
      </c>
      <c r="B142" s="62"/>
      <c r="C142" s="85"/>
      <c r="D142" s="33" t="s">
        <v>214</v>
      </c>
      <c r="E142" s="30">
        <v>0</v>
      </c>
      <c r="F142" s="86">
        <v>165230030.53</v>
      </c>
      <c r="G142" s="50">
        <v>0</v>
      </c>
      <c r="H142" s="50">
        <v>0</v>
      </c>
      <c r="I142" s="50">
        <v>0</v>
      </c>
      <c r="J142" s="50">
        <f>+E142+F142-G142+H142-I142</f>
        <v>165230030.53</v>
      </c>
      <c r="K142" s="25">
        <f>L142-'[3]mayo 2017'!L140</f>
        <v>0</v>
      </c>
      <c r="L142" s="25">
        <v>165230030.53</v>
      </c>
      <c r="M142" s="25">
        <f t="shared" si="18"/>
        <v>0</v>
      </c>
      <c r="N142" s="32">
        <f t="shared" si="19"/>
        <v>1</v>
      </c>
    </row>
    <row r="143" spans="1:14" ht="15" x14ac:dyDescent="0.25">
      <c r="A143" s="53">
        <v>122604</v>
      </c>
      <c r="B143" s="62"/>
      <c r="C143" s="85"/>
      <c r="D143" s="33" t="s">
        <v>215</v>
      </c>
      <c r="E143" s="30">
        <v>0</v>
      </c>
      <c r="F143" s="86">
        <v>233407178</v>
      </c>
      <c r="G143" s="50">
        <v>0</v>
      </c>
      <c r="H143" s="50">
        <v>0</v>
      </c>
      <c r="I143" s="50">
        <v>0</v>
      </c>
      <c r="J143" s="50">
        <f>+E143+F143-G143+H143-I143</f>
        <v>233407178</v>
      </c>
      <c r="K143" s="25">
        <f>L143-'[3]julio 2017'!L141</f>
        <v>0</v>
      </c>
      <c r="L143" s="25">
        <v>116703589</v>
      </c>
      <c r="M143" s="25">
        <f t="shared" si="18"/>
        <v>116703589</v>
      </c>
      <c r="N143" s="32">
        <f t="shared" si="19"/>
        <v>0.5</v>
      </c>
    </row>
    <row r="144" spans="1:14" x14ac:dyDescent="0.25">
      <c r="A144" s="76">
        <v>1229</v>
      </c>
      <c r="B144" s="76"/>
      <c r="C144" s="76"/>
      <c r="D144" s="77" t="s">
        <v>216</v>
      </c>
      <c r="E144" s="30"/>
      <c r="F144" s="87"/>
      <c r="G144" s="52"/>
      <c r="H144" s="52"/>
      <c r="I144" s="52"/>
      <c r="J144" s="52"/>
      <c r="K144" s="25"/>
      <c r="L144" s="25"/>
      <c r="M144" s="25"/>
      <c r="N144" s="32"/>
    </row>
    <row r="145" spans="1:14" ht="25.5" x14ac:dyDescent="0.25">
      <c r="A145" s="76">
        <v>122901</v>
      </c>
      <c r="B145" s="76"/>
      <c r="C145" s="76"/>
      <c r="D145" s="77" t="s">
        <v>217</v>
      </c>
      <c r="E145" s="30"/>
      <c r="F145" s="87"/>
      <c r="G145" s="52"/>
      <c r="H145" s="52"/>
      <c r="I145" s="52"/>
      <c r="J145" s="52"/>
      <c r="K145" s="25"/>
      <c r="L145" s="25"/>
      <c r="M145" s="25"/>
      <c r="N145" s="32"/>
    </row>
    <row r="146" spans="1:14" x14ac:dyDescent="0.25">
      <c r="A146" s="78">
        <v>12290101</v>
      </c>
      <c r="B146" s="76"/>
      <c r="C146" s="76"/>
      <c r="D146" s="79" t="s">
        <v>218</v>
      </c>
      <c r="E146" s="30">
        <v>0</v>
      </c>
      <c r="F146" s="87">
        <v>2237859461.1399999</v>
      </c>
      <c r="G146" s="52">
        <v>0</v>
      </c>
      <c r="H146" s="52">
        <v>0</v>
      </c>
      <c r="I146" s="52">
        <v>0</v>
      </c>
      <c r="J146" s="52">
        <v>2237859461.1399999</v>
      </c>
      <c r="K146" s="25">
        <v>0</v>
      </c>
      <c r="L146" s="25">
        <v>2237859461.1399999</v>
      </c>
      <c r="M146" s="25">
        <v>0</v>
      </c>
      <c r="N146" s="32">
        <v>1</v>
      </c>
    </row>
    <row r="147" spans="1:14" x14ac:dyDescent="0.25">
      <c r="A147" s="78">
        <v>1229010101</v>
      </c>
      <c r="B147" s="76"/>
      <c r="C147" s="76"/>
      <c r="D147" s="79" t="s">
        <v>219</v>
      </c>
      <c r="E147" s="30">
        <v>0</v>
      </c>
      <c r="F147" s="87">
        <v>337470992</v>
      </c>
      <c r="G147" s="52">
        <v>0</v>
      </c>
      <c r="H147" s="52">
        <v>0</v>
      </c>
      <c r="I147" s="52">
        <v>0</v>
      </c>
      <c r="J147" s="52">
        <v>337470992</v>
      </c>
      <c r="K147" s="25">
        <v>0</v>
      </c>
      <c r="L147" s="25">
        <v>337470992</v>
      </c>
      <c r="M147" s="25">
        <v>0</v>
      </c>
      <c r="N147" s="32">
        <v>1</v>
      </c>
    </row>
    <row r="148" spans="1:14" x14ac:dyDescent="0.25">
      <c r="A148" s="78">
        <v>12290102</v>
      </c>
      <c r="B148" s="76"/>
      <c r="C148" s="76"/>
      <c r="D148" s="79" t="s">
        <v>220</v>
      </c>
      <c r="E148" s="30">
        <v>0</v>
      </c>
      <c r="F148" s="87">
        <v>1273792022.55</v>
      </c>
      <c r="G148" s="52">
        <v>0</v>
      </c>
      <c r="H148" s="52">
        <v>0</v>
      </c>
      <c r="I148" s="52">
        <v>0</v>
      </c>
      <c r="J148" s="52">
        <v>1273792022.55</v>
      </c>
      <c r="K148" s="25">
        <v>0</v>
      </c>
      <c r="L148" s="25">
        <v>1273792022.55</v>
      </c>
      <c r="M148" s="25">
        <v>0</v>
      </c>
      <c r="N148" s="32">
        <v>1</v>
      </c>
    </row>
    <row r="149" spans="1:14" x14ac:dyDescent="0.25">
      <c r="A149" s="78">
        <v>12290103</v>
      </c>
      <c r="B149" s="76"/>
      <c r="C149" s="76"/>
      <c r="D149" s="79" t="s">
        <v>221</v>
      </c>
      <c r="E149" s="30">
        <v>0</v>
      </c>
      <c r="F149" s="87">
        <v>289477354.31</v>
      </c>
      <c r="G149" s="52">
        <v>0</v>
      </c>
      <c r="H149" s="52">
        <v>0</v>
      </c>
      <c r="I149" s="52">
        <v>0</v>
      </c>
      <c r="J149" s="52">
        <v>289477354.31</v>
      </c>
      <c r="K149" s="25">
        <v>0</v>
      </c>
      <c r="L149" s="25">
        <v>289477354.31</v>
      </c>
      <c r="M149" s="25">
        <v>0</v>
      </c>
      <c r="N149" s="32">
        <v>1</v>
      </c>
    </row>
    <row r="150" spans="1:14" s="90" customFormat="1" x14ac:dyDescent="0.25">
      <c r="A150" s="78">
        <v>12290104</v>
      </c>
      <c r="B150" s="46" t="s">
        <v>222</v>
      </c>
      <c r="C150" s="78"/>
      <c r="D150" s="79" t="s">
        <v>223</v>
      </c>
      <c r="E150" s="30">
        <v>3782413000</v>
      </c>
      <c r="F150" s="88">
        <v>9031406213.3700008</v>
      </c>
      <c r="G150" s="25">
        <v>0</v>
      </c>
      <c r="H150" s="25">
        <v>0</v>
      </c>
      <c r="I150" s="25">
        <v>0</v>
      </c>
      <c r="J150" s="25">
        <f t="shared" ref="J150:J190" si="20">+E150+F150-G150+H150-I150</f>
        <v>12813819213.370001</v>
      </c>
      <c r="K150" s="25">
        <v>0</v>
      </c>
      <c r="L150" s="25">
        <v>12813819213.370001</v>
      </c>
      <c r="M150" s="25">
        <f t="shared" si="11"/>
        <v>0</v>
      </c>
      <c r="N150" s="32">
        <f t="shared" ref="N150:N173" si="21">+L150/J150</f>
        <v>1</v>
      </c>
    </row>
    <row r="151" spans="1:14" x14ac:dyDescent="0.25">
      <c r="A151" s="78">
        <v>12290105</v>
      </c>
      <c r="B151" s="46" t="s">
        <v>222</v>
      </c>
      <c r="C151" s="78"/>
      <c r="D151" s="79" t="s">
        <v>224</v>
      </c>
      <c r="E151" s="30">
        <v>3090792000</v>
      </c>
      <c r="F151" s="88">
        <v>192327762.47</v>
      </c>
      <c r="G151" s="25">
        <v>0</v>
      </c>
      <c r="H151" s="25">
        <v>0</v>
      </c>
      <c r="I151" s="25">
        <v>0</v>
      </c>
      <c r="J151" s="23">
        <f t="shared" si="20"/>
        <v>3283119762.4699998</v>
      </c>
      <c r="K151" s="23">
        <v>0</v>
      </c>
      <c r="L151" s="25">
        <v>3283119762.4699998</v>
      </c>
      <c r="M151" s="25">
        <f t="shared" si="11"/>
        <v>0</v>
      </c>
      <c r="N151" s="32">
        <f t="shared" si="21"/>
        <v>1</v>
      </c>
    </row>
    <row r="152" spans="1:14" x14ac:dyDescent="0.25">
      <c r="A152" s="78">
        <v>12290106</v>
      </c>
      <c r="B152" s="46"/>
      <c r="C152" s="78"/>
      <c r="D152" s="79" t="s">
        <v>225</v>
      </c>
      <c r="E152" s="30">
        <v>0</v>
      </c>
      <c r="F152" s="88">
        <v>251462376</v>
      </c>
      <c r="G152" s="25">
        <v>0</v>
      </c>
      <c r="H152" s="25">
        <v>0</v>
      </c>
      <c r="I152" s="25"/>
      <c r="J152" s="23">
        <f t="shared" si="20"/>
        <v>251462376</v>
      </c>
      <c r="K152" s="23">
        <v>0</v>
      </c>
      <c r="L152" s="25">
        <v>251462376</v>
      </c>
      <c r="M152" s="25">
        <v>0</v>
      </c>
      <c r="N152" s="32">
        <v>1</v>
      </c>
    </row>
    <row r="153" spans="1:14" x14ac:dyDescent="0.25">
      <c r="A153" s="78">
        <v>12290107</v>
      </c>
      <c r="B153" s="46" t="s">
        <v>226</v>
      </c>
      <c r="C153" s="78"/>
      <c r="D153" s="79" t="s">
        <v>227</v>
      </c>
      <c r="E153" s="30">
        <v>2247471000</v>
      </c>
      <c r="F153" s="88">
        <v>0</v>
      </c>
      <c r="G153" s="25">
        <v>0</v>
      </c>
      <c r="H153" s="25">
        <v>0</v>
      </c>
      <c r="I153" s="25">
        <v>0</v>
      </c>
      <c r="J153" s="23">
        <f t="shared" si="20"/>
        <v>2247471000</v>
      </c>
      <c r="K153" s="23">
        <f>L153-'[2]MARZO 2017'!L144</f>
        <v>0</v>
      </c>
      <c r="L153" s="25">
        <v>2247471000</v>
      </c>
      <c r="M153" s="25">
        <f t="shared" si="11"/>
        <v>0</v>
      </c>
      <c r="N153" s="32">
        <f t="shared" si="21"/>
        <v>1</v>
      </c>
    </row>
    <row r="154" spans="1:14" x14ac:dyDescent="0.25">
      <c r="A154" s="78">
        <v>12290108</v>
      </c>
      <c r="B154" s="46" t="s">
        <v>222</v>
      </c>
      <c r="C154" s="78"/>
      <c r="D154" s="79" t="s">
        <v>228</v>
      </c>
      <c r="E154" s="30">
        <v>300000000</v>
      </c>
      <c r="F154" s="88">
        <v>170469884.13</v>
      </c>
      <c r="G154" s="25">
        <v>0</v>
      </c>
      <c r="H154" s="25">
        <v>0</v>
      </c>
      <c r="I154" s="25">
        <v>0</v>
      </c>
      <c r="J154" s="23">
        <f t="shared" si="20"/>
        <v>470469884.13</v>
      </c>
      <c r="K154" s="23">
        <v>0</v>
      </c>
      <c r="L154" s="25">
        <v>470469884.13</v>
      </c>
      <c r="M154" s="25">
        <f t="shared" si="11"/>
        <v>0</v>
      </c>
      <c r="N154" s="32">
        <f t="shared" si="21"/>
        <v>1</v>
      </c>
    </row>
    <row r="155" spans="1:14" x14ac:dyDescent="0.25">
      <c r="A155" s="78">
        <v>12290109</v>
      </c>
      <c r="B155" s="46" t="s">
        <v>222</v>
      </c>
      <c r="C155" s="78"/>
      <c r="D155" s="79" t="s">
        <v>229</v>
      </c>
      <c r="E155" s="30">
        <v>7066070951</v>
      </c>
      <c r="F155" s="88">
        <v>29543848926.82</v>
      </c>
      <c r="G155" s="25">
        <v>0</v>
      </c>
      <c r="H155" s="25">
        <v>0</v>
      </c>
      <c r="I155" s="25">
        <v>0</v>
      </c>
      <c r="J155" s="23">
        <f t="shared" si="20"/>
        <v>36609919877.82</v>
      </c>
      <c r="K155" s="23">
        <v>0</v>
      </c>
      <c r="L155" s="25">
        <f>7066070951+29543848926.82</f>
        <v>36609919877.82</v>
      </c>
      <c r="M155" s="25">
        <f t="shared" si="11"/>
        <v>0</v>
      </c>
      <c r="N155" s="32">
        <f t="shared" si="21"/>
        <v>1</v>
      </c>
    </row>
    <row r="156" spans="1:14" x14ac:dyDescent="0.25">
      <c r="A156" s="78">
        <v>12290110</v>
      </c>
      <c r="B156" s="46"/>
      <c r="C156" s="78"/>
      <c r="D156" s="79" t="s">
        <v>230</v>
      </c>
      <c r="E156" s="30">
        <v>0</v>
      </c>
      <c r="F156" s="88">
        <v>328853898.81999999</v>
      </c>
      <c r="G156" s="25">
        <v>0</v>
      </c>
      <c r="H156" s="25">
        <v>0</v>
      </c>
      <c r="I156" s="25">
        <v>0</v>
      </c>
      <c r="J156" s="23">
        <f t="shared" si="20"/>
        <v>328853898.81999999</v>
      </c>
      <c r="K156" s="23">
        <v>0</v>
      </c>
      <c r="L156" s="25">
        <v>328853898.81999999</v>
      </c>
      <c r="M156" s="25">
        <v>0</v>
      </c>
      <c r="N156" s="32">
        <v>1</v>
      </c>
    </row>
    <row r="157" spans="1:14" x14ac:dyDescent="0.25">
      <c r="A157" s="78">
        <v>12290110301</v>
      </c>
      <c r="B157" s="46"/>
      <c r="C157" s="78"/>
      <c r="D157" s="79" t="s">
        <v>231</v>
      </c>
      <c r="E157" s="30">
        <v>0</v>
      </c>
      <c r="F157" s="88">
        <v>61617715.840000004</v>
      </c>
      <c r="G157" s="25">
        <v>0</v>
      </c>
      <c r="H157" s="25">
        <v>0</v>
      </c>
      <c r="I157" s="25">
        <v>0</v>
      </c>
      <c r="J157" s="23">
        <f t="shared" si="20"/>
        <v>61617715.840000004</v>
      </c>
      <c r="K157" s="23">
        <v>0</v>
      </c>
      <c r="L157" s="25">
        <v>61617715.840000004</v>
      </c>
      <c r="M157" s="25"/>
      <c r="N157" s="32"/>
    </row>
    <row r="158" spans="1:14" x14ac:dyDescent="0.25">
      <c r="A158" s="91">
        <v>12290111</v>
      </c>
      <c r="B158" s="46" t="s">
        <v>222</v>
      </c>
      <c r="C158" s="91"/>
      <c r="D158" s="33" t="s">
        <v>232</v>
      </c>
      <c r="E158" s="30">
        <v>466045918</v>
      </c>
      <c r="F158" s="88">
        <v>0</v>
      </c>
      <c r="G158" s="25">
        <v>0</v>
      </c>
      <c r="H158" s="25">
        <v>0</v>
      </c>
      <c r="I158" s="25">
        <v>0</v>
      </c>
      <c r="J158" s="23">
        <f t="shared" si="20"/>
        <v>466045918</v>
      </c>
      <c r="K158" s="23">
        <f>L158-'[3]julio 2017'!L149</f>
        <v>0</v>
      </c>
      <c r="L158" s="25">
        <v>466045918</v>
      </c>
      <c r="M158" s="25">
        <f t="shared" si="11"/>
        <v>0</v>
      </c>
      <c r="N158" s="32">
        <f t="shared" si="21"/>
        <v>1</v>
      </c>
    </row>
    <row r="159" spans="1:14" x14ac:dyDescent="0.25">
      <c r="A159" s="91">
        <v>12290112</v>
      </c>
      <c r="B159" s="46" t="s">
        <v>222</v>
      </c>
      <c r="C159" s="91"/>
      <c r="D159" s="33" t="s">
        <v>233</v>
      </c>
      <c r="E159" s="30">
        <v>235567619</v>
      </c>
      <c r="F159" s="88">
        <v>57858730.82</v>
      </c>
      <c r="G159" s="25">
        <v>0</v>
      </c>
      <c r="H159" s="25">
        <v>0</v>
      </c>
      <c r="I159" s="25">
        <v>0</v>
      </c>
      <c r="J159" s="23">
        <f t="shared" si="20"/>
        <v>293426349.81999999</v>
      </c>
      <c r="K159" s="23">
        <v>0</v>
      </c>
      <c r="L159" s="25">
        <v>293426349.81999999</v>
      </c>
      <c r="M159" s="25">
        <f t="shared" si="11"/>
        <v>0</v>
      </c>
      <c r="N159" s="32">
        <f t="shared" si="21"/>
        <v>1</v>
      </c>
    </row>
    <row r="160" spans="1:14" ht="25.5" x14ac:dyDescent="0.25">
      <c r="A160" s="92">
        <v>12290113</v>
      </c>
      <c r="B160" s="93"/>
      <c r="C160" s="92"/>
      <c r="D160" s="94" t="s">
        <v>234</v>
      </c>
      <c r="E160" s="30">
        <v>0</v>
      </c>
      <c r="F160" s="86">
        <v>8076050970.8900003</v>
      </c>
      <c r="G160" s="50">
        <v>0</v>
      </c>
      <c r="H160" s="50">
        <v>0</v>
      </c>
      <c r="I160" s="50">
        <v>0</v>
      </c>
      <c r="J160" s="23">
        <f t="shared" si="20"/>
        <v>8076050970.8900003</v>
      </c>
      <c r="K160" s="23">
        <v>0</v>
      </c>
      <c r="L160" s="25">
        <v>8076050970.8900003</v>
      </c>
      <c r="M160" s="25">
        <f t="shared" si="11"/>
        <v>0</v>
      </c>
      <c r="N160" s="32">
        <f t="shared" si="21"/>
        <v>1</v>
      </c>
    </row>
    <row r="161" spans="1:14" x14ac:dyDescent="0.25">
      <c r="A161" s="92">
        <v>122901131</v>
      </c>
      <c r="B161" s="93"/>
      <c r="C161" s="92"/>
      <c r="D161" s="94" t="s">
        <v>235</v>
      </c>
      <c r="E161" s="30">
        <v>0</v>
      </c>
      <c r="F161" s="86">
        <v>2084478912.6700001</v>
      </c>
      <c r="G161" s="50">
        <v>0</v>
      </c>
      <c r="H161" s="50">
        <v>0</v>
      </c>
      <c r="I161" s="50">
        <v>0</v>
      </c>
      <c r="J161" s="23">
        <f t="shared" si="20"/>
        <v>2084478912.6700001</v>
      </c>
      <c r="K161" s="23">
        <v>0</v>
      </c>
      <c r="L161" s="25">
        <v>2084478912.6700001</v>
      </c>
      <c r="M161" s="25">
        <v>0</v>
      </c>
      <c r="N161" s="32">
        <v>1</v>
      </c>
    </row>
    <row r="162" spans="1:14" x14ac:dyDescent="0.25">
      <c r="A162" s="92">
        <v>12290114</v>
      </c>
      <c r="B162" s="93"/>
      <c r="C162" s="92"/>
      <c r="D162" s="94" t="s">
        <v>236</v>
      </c>
      <c r="E162" s="30">
        <v>0</v>
      </c>
      <c r="F162" s="86">
        <v>343427796</v>
      </c>
      <c r="G162" s="50">
        <v>0</v>
      </c>
      <c r="H162" s="50">
        <v>0</v>
      </c>
      <c r="I162" s="50">
        <v>0</v>
      </c>
      <c r="J162" s="23">
        <f t="shared" si="20"/>
        <v>343427796</v>
      </c>
      <c r="K162" s="23">
        <v>0</v>
      </c>
      <c r="L162" s="25">
        <v>343427796</v>
      </c>
      <c r="M162" s="25">
        <v>0</v>
      </c>
      <c r="N162" s="32">
        <f t="shared" si="21"/>
        <v>1</v>
      </c>
    </row>
    <row r="163" spans="1:14" x14ac:dyDescent="0.25">
      <c r="A163" s="92">
        <v>12290115</v>
      </c>
      <c r="B163" s="93"/>
      <c r="C163" s="92"/>
      <c r="D163" s="94" t="s">
        <v>237</v>
      </c>
      <c r="E163" s="30">
        <v>0</v>
      </c>
      <c r="F163" s="86">
        <v>13098704</v>
      </c>
      <c r="G163" s="50">
        <v>0</v>
      </c>
      <c r="H163" s="50">
        <v>0</v>
      </c>
      <c r="I163" s="50">
        <v>0</v>
      </c>
      <c r="J163" s="23">
        <f t="shared" si="20"/>
        <v>13098704</v>
      </c>
      <c r="K163" s="23">
        <v>0</v>
      </c>
      <c r="L163" s="25">
        <v>13098704</v>
      </c>
      <c r="M163" s="25">
        <f t="shared" si="11"/>
        <v>0</v>
      </c>
      <c r="N163" s="32">
        <f t="shared" si="21"/>
        <v>1</v>
      </c>
    </row>
    <row r="164" spans="1:14" x14ac:dyDescent="0.25">
      <c r="A164" s="92">
        <v>12290116</v>
      </c>
      <c r="B164" s="93"/>
      <c r="C164" s="92"/>
      <c r="D164" s="94" t="s">
        <v>238</v>
      </c>
      <c r="E164" s="30">
        <v>0</v>
      </c>
      <c r="F164" s="86">
        <v>8688979</v>
      </c>
      <c r="G164" s="50">
        <v>0</v>
      </c>
      <c r="H164" s="50">
        <v>0</v>
      </c>
      <c r="I164" s="50">
        <v>0</v>
      </c>
      <c r="J164" s="23">
        <f t="shared" si="20"/>
        <v>8688979</v>
      </c>
      <c r="K164" s="23">
        <v>0</v>
      </c>
      <c r="L164" s="25">
        <v>8688979</v>
      </c>
      <c r="M164" s="25">
        <f t="shared" si="11"/>
        <v>0</v>
      </c>
      <c r="N164" s="32">
        <f t="shared" si="21"/>
        <v>1</v>
      </c>
    </row>
    <row r="165" spans="1:14" x14ac:dyDescent="0.25">
      <c r="A165" s="92">
        <v>12290117</v>
      </c>
      <c r="B165" s="93"/>
      <c r="C165" s="92"/>
      <c r="D165" s="94" t="s">
        <v>239</v>
      </c>
      <c r="E165" s="30">
        <v>0</v>
      </c>
      <c r="F165" s="86">
        <v>11898923.550000001</v>
      </c>
      <c r="G165" s="50">
        <v>0</v>
      </c>
      <c r="H165" s="50">
        <v>0</v>
      </c>
      <c r="I165" s="50">
        <v>0</v>
      </c>
      <c r="J165" s="23">
        <f t="shared" si="20"/>
        <v>11898923.550000001</v>
      </c>
      <c r="K165" s="23">
        <v>0</v>
      </c>
      <c r="L165" s="25">
        <v>11898923.550000001</v>
      </c>
      <c r="M165" s="25">
        <f t="shared" si="11"/>
        <v>0</v>
      </c>
      <c r="N165" s="32">
        <f t="shared" si="21"/>
        <v>1</v>
      </c>
    </row>
    <row r="166" spans="1:14" x14ac:dyDescent="0.25">
      <c r="A166" s="92">
        <v>12290119</v>
      </c>
      <c r="B166" s="93"/>
      <c r="C166" s="92"/>
      <c r="D166" s="94" t="s">
        <v>240</v>
      </c>
      <c r="E166" s="30">
        <v>0</v>
      </c>
      <c r="F166" s="86">
        <v>1438730247.3900001</v>
      </c>
      <c r="G166" s="50">
        <v>0</v>
      </c>
      <c r="H166" s="50">
        <v>0</v>
      </c>
      <c r="I166" s="50">
        <v>0</v>
      </c>
      <c r="J166" s="23">
        <f t="shared" si="20"/>
        <v>1438730247.3900001</v>
      </c>
      <c r="K166" s="86">
        <v>0</v>
      </c>
      <c r="L166" s="86">
        <v>1438730247.3900001</v>
      </c>
      <c r="M166" s="25">
        <f t="shared" si="11"/>
        <v>0</v>
      </c>
      <c r="N166" s="32">
        <f t="shared" si="21"/>
        <v>1</v>
      </c>
    </row>
    <row r="167" spans="1:14" ht="17.25" customHeight="1" x14ac:dyDescent="0.25">
      <c r="A167" s="92">
        <v>12290120</v>
      </c>
      <c r="B167" s="93"/>
      <c r="C167" s="92"/>
      <c r="D167" s="94" t="s">
        <v>241</v>
      </c>
      <c r="E167" s="30">
        <v>0</v>
      </c>
      <c r="F167" s="86">
        <v>83018092.569999993</v>
      </c>
      <c r="G167" s="50">
        <v>0</v>
      </c>
      <c r="H167" s="50">
        <v>0</v>
      </c>
      <c r="I167" s="50">
        <v>0</v>
      </c>
      <c r="J167" s="23">
        <f t="shared" si="20"/>
        <v>83018092.569999993</v>
      </c>
      <c r="K167" s="23">
        <v>0</v>
      </c>
      <c r="L167" s="25">
        <f>83018092.57</f>
        <v>83018092.569999993</v>
      </c>
      <c r="M167" s="25">
        <f t="shared" si="11"/>
        <v>0</v>
      </c>
      <c r="N167" s="32">
        <v>1</v>
      </c>
    </row>
    <row r="168" spans="1:14" ht="17.25" customHeight="1" x14ac:dyDescent="0.25">
      <c r="A168" s="92">
        <v>12290121</v>
      </c>
      <c r="B168" s="93"/>
      <c r="C168" s="92"/>
      <c r="D168" s="94" t="s">
        <v>242</v>
      </c>
      <c r="E168" s="30">
        <v>0</v>
      </c>
      <c r="F168" s="86">
        <v>163295281.88</v>
      </c>
      <c r="G168" s="50">
        <v>0</v>
      </c>
      <c r="H168" s="50">
        <v>0</v>
      </c>
      <c r="I168" s="50">
        <v>0</v>
      </c>
      <c r="J168" s="23">
        <f t="shared" si="20"/>
        <v>163295281.88</v>
      </c>
      <c r="K168" s="23">
        <v>0</v>
      </c>
      <c r="L168" s="25">
        <v>163295281.88</v>
      </c>
      <c r="M168" s="25">
        <v>0</v>
      </c>
      <c r="N168" s="32">
        <v>1</v>
      </c>
    </row>
    <row r="169" spans="1:14" ht="27.75" customHeight="1" x14ac:dyDescent="0.25">
      <c r="A169" s="92">
        <v>12290122</v>
      </c>
      <c r="B169" s="93"/>
      <c r="C169" s="92"/>
      <c r="D169" s="94" t="s">
        <v>243</v>
      </c>
      <c r="E169" s="30">
        <v>0</v>
      </c>
      <c r="F169" s="86">
        <v>83128450</v>
      </c>
      <c r="G169" s="50">
        <v>0</v>
      </c>
      <c r="H169" s="50">
        <v>0</v>
      </c>
      <c r="I169" s="50">
        <v>0</v>
      </c>
      <c r="J169" s="23">
        <f t="shared" si="20"/>
        <v>83128450</v>
      </c>
      <c r="K169" s="23">
        <v>0</v>
      </c>
      <c r="L169" s="25">
        <v>83128450</v>
      </c>
      <c r="M169" s="25">
        <v>0</v>
      </c>
      <c r="N169" s="32">
        <v>1</v>
      </c>
    </row>
    <row r="170" spans="1:14" x14ac:dyDescent="0.25">
      <c r="A170" s="92">
        <v>12290203</v>
      </c>
      <c r="B170" s="93"/>
      <c r="C170" s="92"/>
      <c r="D170" s="94" t="s">
        <v>244</v>
      </c>
      <c r="E170" s="30">
        <v>0</v>
      </c>
      <c r="F170" s="86">
        <v>2176984415.1199999</v>
      </c>
      <c r="G170" s="50">
        <v>0</v>
      </c>
      <c r="H170" s="50">
        <v>0</v>
      </c>
      <c r="I170" s="50">
        <v>0</v>
      </c>
      <c r="J170" s="23">
        <f t="shared" si="20"/>
        <v>2176984415.1199999</v>
      </c>
      <c r="K170" s="23">
        <v>0</v>
      </c>
      <c r="L170" s="25">
        <v>2176984415.1199999</v>
      </c>
      <c r="M170" s="25">
        <f t="shared" si="11"/>
        <v>0</v>
      </c>
      <c r="N170" s="32">
        <f t="shared" si="21"/>
        <v>1</v>
      </c>
    </row>
    <row r="171" spans="1:14" x14ac:dyDescent="0.25">
      <c r="A171" s="92">
        <v>12290204</v>
      </c>
      <c r="B171" s="93"/>
      <c r="C171" s="92"/>
      <c r="D171" s="94" t="s">
        <v>245</v>
      </c>
      <c r="E171" s="30">
        <v>0</v>
      </c>
      <c r="F171" s="86">
        <v>2026192623.5</v>
      </c>
      <c r="G171" s="50">
        <v>0</v>
      </c>
      <c r="H171" s="50">
        <v>0</v>
      </c>
      <c r="I171" s="50">
        <v>0</v>
      </c>
      <c r="J171" s="23">
        <f t="shared" si="20"/>
        <v>2026192623.5</v>
      </c>
      <c r="K171" s="23">
        <v>0</v>
      </c>
      <c r="L171" s="25">
        <v>2026192623.5</v>
      </c>
      <c r="M171" s="25">
        <f t="shared" si="11"/>
        <v>0</v>
      </c>
      <c r="N171" s="32">
        <f t="shared" si="21"/>
        <v>1</v>
      </c>
    </row>
    <row r="172" spans="1:14" x14ac:dyDescent="0.25">
      <c r="A172" s="92">
        <v>12290205</v>
      </c>
      <c r="B172" s="93"/>
      <c r="C172" s="92"/>
      <c r="D172" s="94" t="s">
        <v>246</v>
      </c>
      <c r="E172" s="30">
        <v>0</v>
      </c>
      <c r="F172" s="86">
        <v>1965322543.9300001</v>
      </c>
      <c r="G172" s="50">
        <v>0</v>
      </c>
      <c r="H172" s="50">
        <v>0</v>
      </c>
      <c r="I172" s="50">
        <v>0</v>
      </c>
      <c r="J172" s="23">
        <f t="shared" si="20"/>
        <v>1965322543.9300001</v>
      </c>
      <c r="K172" s="23">
        <v>0</v>
      </c>
      <c r="L172" s="25">
        <v>1965322543.9300001</v>
      </c>
      <c r="M172" s="25">
        <f t="shared" si="11"/>
        <v>0</v>
      </c>
      <c r="N172" s="32">
        <f t="shared" si="21"/>
        <v>1</v>
      </c>
    </row>
    <row r="173" spans="1:14" x14ac:dyDescent="0.25">
      <c r="A173" s="92">
        <v>12290206</v>
      </c>
      <c r="B173" s="93"/>
      <c r="C173" s="92"/>
      <c r="D173" s="94" t="s">
        <v>247</v>
      </c>
      <c r="E173" s="30">
        <v>0</v>
      </c>
      <c r="F173" s="86">
        <v>554039552.00999999</v>
      </c>
      <c r="G173" s="50">
        <v>0</v>
      </c>
      <c r="H173" s="50">
        <v>0</v>
      </c>
      <c r="I173" s="50">
        <v>0</v>
      </c>
      <c r="J173" s="23">
        <f t="shared" si="20"/>
        <v>554039552.00999999</v>
      </c>
      <c r="K173" s="23">
        <v>0</v>
      </c>
      <c r="L173" s="25">
        <v>554039552.00999999</v>
      </c>
      <c r="M173" s="25">
        <f t="shared" si="11"/>
        <v>0</v>
      </c>
      <c r="N173" s="32">
        <f t="shared" si="21"/>
        <v>1</v>
      </c>
    </row>
    <row r="174" spans="1:14" x14ac:dyDescent="0.25">
      <c r="A174" s="92">
        <v>122906</v>
      </c>
      <c r="B174" s="93"/>
      <c r="C174" s="92"/>
      <c r="D174" s="95" t="s">
        <v>248</v>
      </c>
      <c r="E174" s="30"/>
      <c r="F174" s="86"/>
      <c r="G174" s="50"/>
      <c r="H174" s="50"/>
      <c r="I174" s="50"/>
      <c r="J174" s="23"/>
      <c r="K174" s="23"/>
      <c r="L174" s="25"/>
      <c r="M174" s="25"/>
      <c r="N174" s="32"/>
    </row>
    <row r="175" spans="1:14" x14ac:dyDescent="0.25">
      <c r="A175" s="92">
        <v>1229061</v>
      </c>
      <c r="B175" s="93"/>
      <c r="C175" s="92"/>
      <c r="D175" s="95" t="s">
        <v>249</v>
      </c>
      <c r="E175" s="30"/>
      <c r="F175" s="86"/>
      <c r="G175" s="50"/>
      <c r="H175" s="50"/>
      <c r="I175" s="50"/>
      <c r="J175" s="23"/>
      <c r="K175" s="23"/>
      <c r="L175" s="25"/>
      <c r="M175" s="25"/>
      <c r="N175" s="32"/>
    </row>
    <row r="176" spans="1:14" x14ac:dyDescent="0.25">
      <c r="A176" s="92">
        <v>122906102</v>
      </c>
      <c r="B176" s="93"/>
      <c r="C176" s="92"/>
      <c r="D176" s="94" t="s">
        <v>250</v>
      </c>
      <c r="E176" s="30">
        <v>0</v>
      </c>
      <c r="F176" s="86">
        <v>892934216</v>
      </c>
      <c r="G176" s="50">
        <v>0</v>
      </c>
      <c r="H176" s="50">
        <v>0</v>
      </c>
      <c r="I176" s="50">
        <v>0</v>
      </c>
      <c r="J176" s="23">
        <f t="shared" si="20"/>
        <v>892934216</v>
      </c>
      <c r="K176" s="23">
        <v>0</v>
      </c>
      <c r="L176" s="25">
        <v>892934216</v>
      </c>
      <c r="M176" s="25">
        <f t="shared" ref="M176" si="22">+J176-L176</f>
        <v>0</v>
      </c>
      <c r="N176" s="32">
        <f t="shared" ref="N176" si="23">+L176/J176</f>
        <v>1</v>
      </c>
    </row>
    <row r="177" spans="1:14" x14ac:dyDescent="0.25">
      <c r="A177" s="92">
        <v>122906104</v>
      </c>
      <c r="B177" s="93"/>
      <c r="C177" s="92"/>
      <c r="D177" s="94" t="s">
        <v>251</v>
      </c>
      <c r="E177" s="30">
        <v>0</v>
      </c>
      <c r="F177" s="86">
        <v>52959166</v>
      </c>
      <c r="G177" s="50">
        <v>0</v>
      </c>
      <c r="H177" s="50">
        <v>0</v>
      </c>
      <c r="I177" s="50">
        <v>0</v>
      </c>
      <c r="J177" s="23">
        <v>52959166</v>
      </c>
      <c r="K177" s="23">
        <v>0</v>
      </c>
      <c r="L177" s="25">
        <v>52959166</v>
      </c>
      <c r="M177" s="25">
        <v>0</v>
      </c>
      <c r="N177" s="32">
        <v>1</v>
      </c>
    </row>
    <row r="178" spans="1:14" x14ac:dyDescent="0.25">
      <c r="A178" s="92">
        <v>122906105</v>
      </c>
      <c r="B178" s="93"/>
      <c r="C178" s="92"/>
      <c r="D178" s="94" t="s">
        <v>252</v>
      </c>
      <c r="E178" s="30">
        <v>0</v>
      </c>
      <c r="F178" s="86">
        <v>24383200</v>
      </c>
      <c r="G178" s="50">
        <v>0</v>
      </c>
      <c r="H178" s="50">
        <v>0</v>
      </c>
      <c r="I178" s="50">
        <v>0</v>
      </c>
      <c r="J178" s="23">
        <v>24383200</v>
      </c>
      <c r="K178" s="23">
        <v>0</v>
      </c>
      <c r="L178" s="25">
        <v>24383200</v>
      </c>
      <c r="M178" s="25">
        <v>0</v>
      </c>
      <c r="N178" s="32">
        <v>1</v>
      </c>
    </row>
    <row r="179" spans="1:14" x14ac:dyDescent="0.25">
      <c r="A179" s="92">
        <v>122906107</v>
      </c>
      <c r="B179" s="93"/>
      <c r="C179" s="92"/>
      <c r="D179" s="94" t="s">
        <v>253</v>
      </c>
      <c r="E179" s="30">
        <v>0</v>
      </c>
      <c r="F179" s="86">
        <v>259826547.30000001</v>
      </c>
      <c r="G179" s="50">
        <v>0</v>
      </c>
      <c r="H179" s="50">
        <v>0</v>
      </c>
      <c r="I179" s="50">
        <v>0</v>
      </c>
      <c r="J179" s="23">
        <v>259826547.30000001</v>
      </c>
      <c r="K179" s="23">
        <v>0</v>
      </c>
      <c r="L179" s="25">
        <v>259826547.30000001</v>
      </c>
      <c r="M179" s="25">
        <v>0</v>
      </c>
      <c r="N179" s="32">
        <v>1</v>
      </c>
    </row>
    <row r="180" spans="1:14" x14ac:dyDescent="0.25">
      <c r="A180" s="92">
        <v>122906108</v>
      </c>
      <c r="B180" s="93"/>
      <c r="C180" s="92"/>
      <c r="D180" s="94" t="s">
        <v>254</v>
      </c>
      <c r="E180" s="30">
        <v>0</v>
      </c>
      <c r="F180" s="86">
        <v>5606048</v>
      </c>
      <c r="G180" s="50">
        <v>0</v>
      </c>
      <c r="H180" s="50">
        <v>0</v>
      </c>
      <c r="I180" s="50">
        <v>0</v>
      </c>
      <c r="J180" s="23">
        <v>5606048</v>
      </c>
      <c r="K180" s="23">
        <v>0</v>
      </c>
      <c r="L180" s="25">
        <v>5606048</v>
      </c>
      <c r="M180" s="25">
        <v>0</v>
      </c>
      <c r="N180" s="32">
        <v>1</v>
      </c>
    </row>
    <row r="181" spans="1:14" x14ac:dyDescent="0.25">
      <c r="A181" s="92">
        <v>1229062</v>
      </c>
      <c r="B181" s="93"/>
      <c r="C181" s="92"/>
      <c r="D181" s="95" t="s">
        <v>255</v>
      </c>
      <c r="E181" s="30"/>
      <c r="F181" s="86"/>
      <c r="G181" s="50"/>
      <c r="H181" s="50"/>
      <c r="I181" s="50"/>
      <c r="J181" s="23"/>
      <c r="K181" s="23"/>
      <c r="L181" s="25"/>
      <c r="M181" s="25"/>
      <c r="N181" s="32"/>
    </row>
    <row r="182" spans="1:14" x14ac:dyDescent="0.25">
      <c r="A182" s="92">
        <v>122906201</v>
      </c>
      <c r="B182" s="93"/>
      <c r="C182" s="92"/>
      <c r="D182" s="94" t="s">
        <v>256</v>
      </c>
      <c r="E182" s="30"/>
      <c r="F182" s="86">
        <v>148672891</v>
      </c>
      <c r="G182" s="50">
        <v>0</v>
      </c>
      <c r="H182" s="50">
        <v>0</v>
      </c>
      <c r="I182" s="50">
        <v>0</v>
      </c>
      <c r="J182" s="23">
        <f t="shared" si="20"/>
        <v>148672891</v>
      </c>
      <c r="K182" s="23">
        <v>0</v>
      </c>
      <c r="L182" s="25">
        <v>148672891</v>
      </c>
      <c r="M182" s="25">
        <f t="shared" ref="M182:M183" si="24">+J182-L182</f>
        <v>0</v>
      </c>
      <c r="N182" s="32">
        <f t="shared" ref="N182" si="25">+L182/J182</f>
        <v>1</v>
      </c>
    </row>
    <row r="183" spans="1:14" ht="25.5" x14ac:dyDescent="0.25">
      <c r="A183" s="92">
        <v>122906202</v>
      </c>
      <c r="B183" s="93"/>
      <c r="C183" s="92"/>
      <c r="D183" s="94" t="s">
        <v>257</v>
      </c>
      <c r="E183" s="30"/>
      <c r="F183" s="86">
        <v>157699657</v>
      </c>
      <c r="G183" s="50">
        <v>0</v>
      </c>
      <c r="H183" s="50">
        <v>0</v>
      </c>
      <c r="I183" s="50">
        <v>0</v>
      </c>
      <c r="J183" s="23">
        <f t="shared" si="20"/>
        <v>157699657</v>
      </c>
      <c r="K183" s="23">
        <v>0</v>
      </c>
      <c r="L183" s="25">
        <v>157699657</v>
      </c>
      <c r="M183" s="25">
        <f t="shared" si="24"/>
        <v>0</v>
      </c>
      <c r="N183" s="32">
        <f>+L183/J183</f>
        <v>1</v>
      </c>
    </row>
    <row r="184" spans="1:14" ht="25.5" x14ac:dyDescent="0.25">
      <c r="A184" s="96">
        <v>1230</v>
      </c>
      <c r="B184" s="93"/>
      <c r="C184" s="92"/>
      <c r="D184" s="95" t="s">
        <v>258</v>
      </c>
      <c r="E184" s="30"/>
      <c r="F184" s="86"/>
      <c r="G184" s="50"/>
      <c r="H184" s="50"/>
      <c r="I184" s="50"/>
      <c r="J184" s="23"/>
      <c r="K184" s="23"/>
      <c r="L184" s="25"/>
      <c r="M184" s="25"/>
      <c r="N184" s="32"/>
    </row>
    <row r="185" spans="1:14" ht="25.5" x14ac:dyDescent="0.25">
      <c r="A185" s="92">
        <v>1230112</v>
      </c>
      <c r="B185" s="93"/>
      <c r="C185" s="92"/>
      <c r="D185" s="94" t="s">
        <v>259</v>
      </c>
      <c r="E185" s="30">
        <v>0</v>
      </c>
      <c r="F185" s="86">
        <v>425083333</v>
      </c>
      <c r="G185" s="50">
        <v>0</v>
      </c>
      <c r="H185" s="50">
        <v>0</v>
      </c>
      <c r="I185" s="50">
        <v>0</v>
      </c>
      <c r="J185" s="23">
        <f t="shared" si="20"/>
        <v>425083333</v>
      </c>
      <c r="K185" s="23">
        <f>L185-'[3]junio 2017'!L163</f>
        <v>0</v>
      </c>
      <c r="L185" s="25">
        <v>521777370</v>
      </c>
      <c r="M185" s="25">
        <f t="shared" ref="M185" si="26">+J185-L185</f>
        <v>-96694037</v>
      </c>
      <c r="N185" s="32">
        <f>+L185/J185</f>
        <v>1.2274707792413022</v>
      </c>
    </row>
    <row r="186" spans="1:14" x14ac:dyDescent="0.25">
      <c r="A186" s="97">
        <v>125</v>
      </c>
      <c r="B186" s="97"/>
      <c r="C186" s="97"/>
      <c r="D186" s="95" t="s">
        <v>260</v>
      </c>
      <c r="E186" s="30"/>
      <c r="F186" s="87"/>
      <c r="G186" s="52"/>
      <c r="H186" s="52"/>
      <c r="I186" s="52"/>
      <c r="J186" s="23"/>
      <c r="K186" s="25"/>
      <c r="L186" s="25"/>
      <c r="M186" s="25"/>
      <c r="N186" s="32"/>
    </row>
    <row r="187" spans="1:14" ht="25.5" x14ac:dyDescent="0.25">
      <c r="A187" s="85">
        <v>1252</v>
      </c>
      <c r="B187" s="85"/>
      <c r="C187" s="85"/>
      <c r="D187" s="35" t="s">
        <v>261</v>
      </c>
      <c r="E187" s="49"/>
      <c r="F187" s="52"/>
      <c r="G187" s="52"/>
      <c r="H187" s="52"/>
      <c r="I187" s="52"/>
      <c r="J187" s="23"/>
      <c r="K187" s="25"/>
      <c r="L187" s="25"/>
      <c r="M187" s="25"/>
      <c r="N187" s="32"/>
    </row>
    <row r="188" spans="1:14" x14ac:dyDescent="0.25">
      <c r="A188" s="53">
        <v>125201</v>
      </c>
      <c r="B188" s="46" t="s">
        <v>262</v>
      </c>
      <c r="C188" s="53"/>
      <c r="D188" s="33" t="s">
        <v>263</v>
      </c>
      <c r="E188" s="49">
        <v>8220417375</v>
      </c>
      <c r="F188" s="25">
        <v>0</v>
      </c>
      <c r="G188" s="25">
        <v>0</v>
      </c>
      <c r="H188" s="25">
        <v>0</v>
      </c>
      <c r="I188" s="25">
        <v>0</v>
      </c>
      <c r="J188" s="23">
        <f t="shared" si="20"/>
        <v>8220417375</v>
      </c>
      <c r="K188" s="25">
        <f>L188-'[1]septiembre 2017'!L187</f>
        <v>24142769217.740002</v>
      </c>
      <c r="L188" s="25">
        <v>24142769217.740002</v>
      </c>
      <c r="M188" s="25">
        <f t="shared" si="11"/>
        <v>-15922351842.740002</v>
      </c>
      <c r="N188" s="32">
        <f>+L188/J188</f>
        <v>2.936927423072603</v>
      </c>
    </row>
    <row r="189" spans="1:14" ht="25.5" x14ac:dyDescent="0.25">
      <c r="A189" s="85">
        <v>1253</v>
      </c>
      <c r="B189" s="85"/>
      <c r="C189" s="85"/>
      <c r="D189" s="35" t="s">
        <v>264</v>
      </c>
      <c r="E189" s="49"/>
      <c r="F189" s="52"/>
      <c r="G189" s="52"/>
      <c r="H189" s="52"/>
      <c r="I189" s="52"/>
      <c r="J189" s="23"/>
      <c r="K189" s="25"/>
      <c r="L189" s="25"/>
      <c r="M189" s="25"/>
      <c r="N189" s="32"/>
    </row>
    <row r="190" spans="1:14" ht="26.25" thickBot="1" x14ac:dyDescent="0.3">
      <c r="A190" s="53">
        <v>125301</v>
      </c>
      <c r="B190" s="98" t="s">
        <v>265</v>
      </c>
      <c r="C190" s="53"/>
      <c r="D190" s="80" t="s">
        <v>266</v>
      </c>
      <c r="E190" s="25">
        <v>0</v>
      </c>
      <c r="F190" s="25">
        <v>3346466000</v>
      </c>
      <c r="G190" s="25">
        <v>0</v>
      </c>
      <c r="H190" s="25">
        <v>0</v>
      </c>
      <c r="I190" s="25">
        <v>0</v>
      </c>
      <c r="J190" s="23">
        <f t="shared" si="20"/>
        <v>3346466000</v>
      </c>
      <c r="K190" s="23">
        <v>0</v>
      </c>
      <c r="L190" s="25">
        <v>2839639580</v>
      </c>
      <c r="M190" s="25">
        <f t="shared" si="11"/>
        <v>506826420</v>
      </c>
      <c r="N190" s="32">
        <f>+L190/J190</f>
        <v>0.84854876158909132</v>
      </c>
    </row>
    <row r="191" spans="1:14" ht="14.25" thickTop="1" thickBot="1" x14ac:dyDescent="0.3">
      <c r="A191" s="58"/>
      <c r="B191" s="58"/>
      <c r="C191" s="58"/>
      <c r="D191" s="58" t="s">
        <v>267</v>
      </c>
      <c r="E191" s="58">
        <f>SUM(E106:E190)</f>
        <v>64432854267</v>
      </c>
      <c r="F191" s="58">
        <f t="shared" ref="F191:I191" si="27">SUM(F106:F190)</f>
        <v>70621452949.309998</v>
      </c>
      <c r="G191" s="58">
        <f t="shared" si="27"/>
        <v>0</v>
      </c>
      <c r="H191" s="58">
        <f t="shared" si="27"/>
        <v>0</v>
      </c>
      <c r="I191" s="58">
        <f t="shared" si="27"/>
        <v>0</v>
      </c>
      <c r="J191" s="58">
        <f>SUM(J106:J190)</f>
        <v>135054307216.31</v>
      </c>
      <c r="K191" s="58">
        <f>SUM(K106:K190)</f>
        <v>24315528565.010002</v>
      </c>
      <c r="L191" s="58">
        <f>SUM(L106:L190)</f>
        <v>151638440580.54001</v>
      </c>
      <c r="M191" s="58">
        <f>SUM(M106:M190)</f>
        <v>-16584133364.230001</v>
      </c>
      <c r="N191" s="57">
        <f>+L191/J191</f>
        <v>1.1227960344698078</v>
      </c>
    </row>
    <row r="192" spans="1:14" ht="14.25" thickTop="1" thickBot="1" x14ac:dyDescent="0.3">
      <c r="A192" s="99"/>
      <c r="B192" s="99"/>
      <c r="C192" s="99"/>
      <c r="D192" s="82" t="s">
        <v>268</v>
      </c>
      <c r="E192" s="58">
        <f>+E191+E103</f>
        <v>830668162909</v>
      </c>
      <c r="F192" s="58">
        <f t="shared" ref="F192:M192" si="28">+F191+F103</f>
        <v>70845414409.309998</v>
      </c>
      <c r="G192" s="58">
        <f t="shared" si="28"/>
        <v>0</v>
      </c>
      <c r="H192" s="58">
        <f t="shared" si="28"/>
        <v>0</v>
      </c>
      <c r="I192" s="58">
        <f t="shared" si="28"/>
        <v>0</v>
      </c>
      <c r="J192" s="58">
        <f t="shared" si="28"/>
        <v>901513577318.31006</v>
      </c>
      <c r="K192" s="58">
        <f t="shared" si="28"/>
        <v>63424349569.980003</v>
      </c>
      <c r="L192" s="58">
        <f t="shared" si="28"/>
        <v>736138473476.22998</v>
      </c>
      <c r="M192" s="58">
        <f t="shared" si="28"/>
        <v>165375103842.07999</v>
      </c>
      <c r="N192" s="57">
        <f>+L192/J192</f>
        <v>0.81655838802337999</v>
      </c>
    </row>
    <row r="193" spans="1:14" ht="13.5" thickTop="1" x14ac:dyDescent="0.25">
      <c r="J193" s="5">
        <v>905158488572.76013</v>
      </c>
    </row>
    <row r="194" spans="1:14" x14ac:dyDescent="0.25">
      <c r="J194" s="5">
        <f>+J193-J192</f>
        <v>3644911254.4500732</v>
      </c>
    </row>
    <row r="195" spans="1:14" x14ac:dyDescent="0.25">
      <c r="J195" s="5"/>
    </row>
    <row r="198" spans="1:14" ht="13.5" thickBot="1" x14ac:dyDescent="0.3">
      <c r="D198" s="100"/>
    </row>
    <row r="199" spans="1:14" ht="15.75" x14ac:dyDescent="0.25">
      <c r="D199" s="101" t="s">
        <v>269</v>
      </c>
      <c r="H199" s="89"/>
      <c r="I199" s="89"/>
      <c r="J199" s="89"/>
      <c r="K199" s="89"/>
      <c r="L199" s="89"/>
    </row>
    <row r="200" spans="1:14" x14ac:dyDescent="0.25">
      <c r="D200" s="102" t="s">
        <v>270</v>
      </c>
      <c r="I200" s="89"/>
      <c r="J200" s="89"/>
    </row>
    <row r="201" spans="1:14" s="3" customFormat="1" x14ac:dyDescent="0.25">
      <c r="A201" s="1"/>
      <c r="B201" s="1"/>
      <c r="C201" s="1"/>
      <c r="D201" s="102" t="s">
        <v>271</v>
      </c>
      <c r="F201" s="4"/>
      <c r="G201" s="4"/>
      <c r="H201" s="4"/>
      <c r="I201" s="89"/>
      <c r="J201" s="89"/>
      <c r="K201" s="4"/>
      <c r="L201" s="4"/>
      <c r="M201" s="4"/>
      <c r="N201" s="6"/>
    </row>
    <row r="202" spans="1:14" x14ac:dyDescent="0.25">
      <c r="I202" s="89"/>
      <c r="J202" s="89"/>
    </row>
    <row r="203" spans="1:14" x14ac:dyDescent="0.25">
      <c r="I203" s="89"/>
      <c r="J203" s="89"/>
    </row>
    <row r="204" spans="1:14" x14ac:dyDescent="0.25">
      <c r="I204" s="89"/>
      <c r="J204" s="89"/>
    </row>
    <row r="205" spans="1:14" x14ac:dyDescent="0.25">
      <c r="I205" s="89"/>
      <c r="J205" s="89"/>
    </row>
    <row r="206" spans="1:14" x14ac:dyDescent="0.25">
      <c r="I206" s="89"/>
      <c r="J206" s="89"/>
    </row>
    <row r="211" spans="4:14" x14ac:dyDescent="0.25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4:14" x14ac:dyDescent="0.25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4" spans="4:14" x14ac:dyDescent="0.25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4:14" x14ac:dyDescent="0.25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4:14" x14ac:dyDescent="0.2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4:14" x14ac:dyDescent="0.2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</sheetData>
  <mergeCells count="12">
    <mergeCell ref="M5:M6"/>
    <mergeCell ref="N5:N6"/>
    <mergeCell ref="A1:N1"/>
    <mergeCell ref="A2:N2"/>
    <mergeCell ref="A3:N3"/>
    <mergeCell ref="A5:A6"/>
    <mergeCell ref="D5:D6"/>
    <mergeCell ref="E5:E6"/>
    <mergeCell ref="F5:F6"/>
    <mergeCell ref="G5:G6"/>
    <mergeCell ref="J5:J6"/>
    <mergeCell ref="K5:L5"/>
  </mergeCells>
  <pageMargins left="0.81" right="0.51181102362204722" top="0.36" bottom="0.45" header="0.31496062992125984" footer="0.31496062992125984"/>
  <pageSetup paperSize="258" scale="6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28"/>
  <sheetViews>
    <sheetView zoomScale="70" zoomScaleNormal="70" workbookViewId="0">
      <selection activeCell="A230" sqref="A230"/>
    </sheetView>
  </sheetViews>
  <sheetFormatPr baseColWidth="10" defaultRowHeight="12.75" x14ac:dyDescent="0.25"/>
  <cols>
    <col min="1" max="1" width="11.85546875" style="244" customWidth="1"/>
    <col min="2" max="2" width="44.28515625" style="104" customWidth="1"/>
    <col min="3" max="3" width="22.85546875" style="103" customWidth="1"/>
    <col min="4" max="4" width="21.140625" style="103" customWidth="1"/>
    <col min="5" max="5" width="11.85546875" style="103" customWidth="1"/>
    <col min="6" max="6" width="20.140625" style="103" customWidth="1"/>
    <col min="7" max="7" width="19.5703125" style="103" customWidth="1"/>
    <col min="8" max="8" width="20.7109375" style="103" customWidth="1"/>
    <col min="9" max="9" width="21.28515625" style="103" customWidth="1"/>
    <col min="10" max="10" width="21.140625" style="103" customWidth="1"/>
    <col min="11" max="12" width="21.28515625" style="103" customWidth="1"/>
    <col min="13" max="13" width="21.7109375" style="103" customWidth="1"/>
    <col min="14" max="14" width="20.7109375" style="103" customWidth="1"/>
    <col min="15" max="15" width="20.42578125" style="103" customWidth="1"/>
    <col min="16" max="16" width="12.5703125" style="103" customWidth="1"/>
    <col min="17" max="16384" width="11.42578125" style="103"/>
  </cols>
  <sheetData>
    <row r="1" spans="1:16" x14ac:dyDescent="0.25">
      <c r="A1" s="103"/>
      <c r="I1" s="105"/>
    </row>
    <row r="2" spans="1:16" ht="18" x14ac:dyDescent="0.25">
      <c r="A2" s="532" t="s">
        <v>0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</row>
    <row r="3" spans="1:16" ht="18" x14ac:dyDescent="0.25">
      <c r="A3" s="532" t="s">
        <v>272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</row>
    <row r="4" spans="1:16" ht="20.25" customHeight="1" x14ac:dyDescent="0.25">
      <c r="A4" s="532" t="s">
        <v>273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</row>
    <row r="5" spans="1:16" ht="20.25" customHeight="1" x14ac:dyDescent="0.25">
      <c r="A5" s="527" t="s">
        <v>274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</row>
    <row r="6" spans="1:16" ht="13.5" thickBot="1" x14ac:dyDescent="0.3">
      <c r="A6" s="107"/>
      <c r="B6" s="108"/>
      <c r="C6" s="109"/>
      <c r="D6" s="110"/>
      <c r="E6" s="109"/>
      <c r="F6" s="109"/>
      <c r="G6" s="109"/>
      <c r="H6" s="111"/>
    </row>
    <row r="7" spans="1:16" s="113" customFormat="1" ht="12.75" customHeight="1" x14ac:dyDescent="0.25">
      <c r="A7" s="535" t="s">
        <v>275</v>
      </c>
      <c r="B7" s="538" t="s">
        <v>276</v>
      </c>
      <c r="C7" s="541" t="s">
        <v>277</v>
      </c>
      <c r="D7" s="542"/>
      <c r="E7" s="542"/>
      <c r="F7" s="542"/>
      <c r="G7" s="542"/>
      <c r="H7" s="543"/>
      <c r="I7" s="112" t="s">
        <v>1123</v>
      </c>
      <c r="J7" s="112" t="s">
        <v>278</v>
      </c>
      <c r="K7" s="541" t="s">
        <v>279</v>
      </c>
      <c r="L7" s="542"/>
      <c r="M7" s="544" t="s">
        <v>280</v>
      </c>
      <c r="N7" s="546" t="s">
        <v>281</v>
      </c>
      <c r="O7" s="546" t="s">
        <v>282</v>
      </c>
      <c r="P7" s="548" t="s">
        <v>283</v>
      </c>
    </row>
    <row r="8" spans="1:16" s="113" customFormat="1" ht="25.5" customHeight="1" x14ac:dyDescent="0.25">
      <c r="A8" s="536"/>
      <c r="B8" s="539"/>
      <c r="C8" s="114" t="s">
        <v>284</v>
      </c>
      <c r="D8" s="533" t="s">
        <v>285</v>
      </c>
      <c r="E8" s="533" t="s">
        <v>286</v>
      </c>
      <c r="F8" s="533" t="s">
        <v>287</v>
      </c>
      <c r="G8" s="533" t="s">
        <v>288</v>
      </c>
      <c r="H8" s="115" t="s">
        <v>289</v>
      </c>
      <c r="I8" s="115" t="s">
        <v>290</v>
      </c>
      <c r="J8" s="115" t="s">
        <v>291</v>
      </c>
      <c r="K8" s="114" t="s">
        <v>292</v>
      </c>
      <c r="L8" s="116" t="s">
        <v>293</v>
      </c>
      <c r="M8" s="545"/>
      <c r="N8" s="547"/>
      <c r="O8" s="547"/>
      <c r="P8" s="549"/>
    </row>
    <row r="9" spans="1:16" s="113" customFormat="1" ht="13.5" thickBot="1" x14ac:dyDescent="0.3">
      <c r="A9" s="537"/>
      <c r="B9" s="540"/>
      <c r="C9" s="117">
        <v>2017</v>
      </c>
      <c r="D9" s="534"/>
      <c r="E9" s="534"/>
      <c r="F9" s="534"/>
      <c r="G9" s="534"/>
      <c r="H9" s="119" t="s">
        <v>294</v>
      </c>
      <c r="I9" s="119">
        <v>5</v>
      </c>
      <c r="J9" s="119">
        <v>7</v>
      </c>
      <c r="K9" s="121"/>
      <c r="L9" s="122"/>
      <c r="M9" s="120"/>
      <c r="N9" s="118"/>
      <c r="O9" s="118"/>
      <c r="P9" s="123"/>
    </row>
    <row r="10" spans="1:16" ht="13.5" thickBot="1" x14ac:dyDescent="0.3">
      <c r="A10" s="124"/>
      <c r="B10" s="125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</row>
    <row r="11" spans="1:16" s="136" customFormat="1" ht="17.25" customHeight="1" thickBot="1" x14ac:dyDescent="0.3">
      <c r="A11" s="127" t="s">
        <v>295</v>
      </c>
      <c r="B11" s="128" t="s">
        <v>296</v>
      </c>
      <c r="C11" s="129">
        <v>830668162909</v>
      </c>
      <c r="D11" s="129">
        <v>70845414409.310013</v>
      </c>
      <c r="E11" s="129">
        <v>0</v>
      </c>
      <c r="F11" s="129">
        <v>76192807742.660004</v>
      </c>
      <c r="G11" s="129">
        <v>76192807742.660004</v>
      </c>
      <c r="H11" s="129">
        <v>901513577318.30994</v>
      </c>
      <c r="I11" s="132">
        <v>662824492767</v>
      </c>
      <c r="J11" s="131">
        <v>606352851526.77002</v>
      </c>
      <c r="K11" s="131">
        <v>108676860043.78</v>
      </c>
      <c r="L11" s="133">
        <v>398137523499.13013</v>
      </c>
      <c r="M11" s="129">
        <v>238689084551.30997</v>
      </c>
      <c r="N11" s="134">
        <v>56471641240.229996</v>
      </c>
      <c r="O11" s="134">
        <v>99538467983.860016</v>
      </c>
      <c r="P11" s="135">
        <v>0.67259425346699642</v>
      </c>
    </row>
    <row r="12" spans="1:16" s="136" customFormat="1" ht="15" customHeight="1" thickBot="1" x14ac:dyDescent="0.3">
      <c r="A12" s="127" t="s">
        <v>297</v>
      </c>
      <c r="B12" s="128" t="s">
        <v>298</v>
      </c>
      <c r="C12" s="129">
        <v>113832906062</v>
      </c>
      <c r="D12" s="129">
        <v>0</v>
      </c>
      <c r="E12" s="129">
        <v>0</v>
      </c>
      <c r="F12" s="129">
        <v>8738014413.1499996</v>
      </c>
      <c r="G12" s="129">
        <v>8738014413.1499996</v>
      </c>
      <c r="H12" s="129">
        <v>113832906062</v>
      </c>
      <c r="I12" s="129">
        <v>93101330837.520004</v>
      </c>
      <c r="J12" s="131">
        <v>91805635543.51001</v>
      </c>
      <c r="K12" s="132">
        <v>591653792</v>
      </c>
      <c r="L12" s="129">
        <v>83358800069.940002</v>
      </c>
      <c r="M12" s="129">
        <v>20731575224.480003</v>
      </c>
      <c r="N12" s="129">
        <v>1295695294.0099986</v>
      </c>
      <c r="O12" s="129">
        <v>7855181681.5699997</v>
      </c>
      <c r="P12" s="137">
        <v>0.80649470104459375</v>
      </c>
    </row>
    <row r="13" spans="1:16" s="136" customFormat="1" ht="18" customHeight="1" thickBot="1" x14ac:dyDescent="0.3">
      <c r="A13" s="127" t="s">
        <v>299</v>
      </c>
      <c r="B13" s="128" t="s">
        <v>300</v>
      </c>
      <c r="C13" s="174">
        <v>44331983000</v>
      </c>
      <c r="D13" s="174">
        <v>0</v>
      </c>
      <c r="E13" s="174">
        <v>0</v>
      </c>
      <c r="F13" s="174">
        <v>391795878</v>
      </c>
      <c r="G13" s="174">
        <v>5568873554</v>
      </c>
      <c r="H13" s="174">
        <v>39154905324</v>
      </c>
      <c r="I13" s="192">
        <v>30225609837.110001</v>
      </c>
      <c r="J13" s="138">
        <v>29685591490.110001</v>
      </c>
      <c r="K13" s="138">
        <v>508274263</v>
      </c>
      <c r="L13" s="192">
        <v>24989392873.110001</v>
      </c>
      <c r="M13" s="174">
        <v>8929295486.8899994</v>
      </c>
      <c r="N13" s="174">
        <v>540018347</v>
      </c>
      <c r="O13" s="174">
        <v>4187924354</v>
      </c>
      <c r="P13" s="139">
        <v>0.75815766235333526</v>
      </c>
    </row>
    <row r="14" spans="1:16" s="136" customFormat="1" ht="30" customHeight="1" thickBot="1" x14ac:dyDescent="0.3">
      <c r="A14" s="127" t="s">
        <v>301</v>
      </c>
      <c r="B14" s="513" t="s">
        <v>302</v>
      </c>
      <c r="C14" s="199">
        <v>23198377000</v>
      </c>
      <c r="D14" s="129">
        <v>0</v>
      </c>
      <c r="E14" s="129">
        <v>0</v>
      </c>
      <c r="F14" s="130">
        <v>217497637</v>
      </c>
      <c r="G14" s="129">
        <v>1994735200</v>
      </c>
      <c r="H14" s="132">
        <v>21421139437</v>
      </c>
      <c r="I14" s="132">
        <v>14729928455.110001</v>
      </c>
      <c r="J14" s="131">
        <v>14729928445.110001</v>
      </c>
      <c r="K14" s="131">
        <v>0</v>
      </c>
      <c r="L14" s="132">
        <v>13244217604.110001</v>
      </c>
      <c r="M14" s="129">
        <v>6691210981.8900003</v>
      </c>
      <c r="N14" s="129">
        <v>10</v>
      </c>
      <c r="O14" s="129">
        <v>1485710841</v>
      </c>
      <c r="P14" s="135">
        <v>0.68763515070853332</v>
      </c>
    </row>
    <row r="15" spans="1:16" x14ac:dyDescent="0.2">
      <c r="A15" s="140">
        <v>2110001</v>
      </c>
      <c r="B15" s="141" t="s">
        <v>304</v>
      </c>
      <c r="C15" s="152">
        <v>16157023000</v>
      </c>
      <c r="D15" s="152">
        <v>0</v>
      </c>
      <c r="E15" s="152">
        <v>0</v>
      </c>
      <c r="F15" s="152">
        <v>0</v>
      </c>
      <c r="G15" s="152">
        <v>854735200</v>
      </c>
      <c r="H15" s="152">
        <v>15302287800</v>
      </c>
      <c r="I15" s="147">
        <v>11866994535</v>
      </c>
      <c r="J15" s="146">
        <v>11866994535</v>
      </c>
      <c r="K15" s="152">
        <v>0</v>
      </c>
      <c r="L15" s="154">
        <v>10639044230</v>
      </c>
      <c r="M15" s="148">
        <v>3435293265</v>
      </c>
      <c r="N15" s="152">
        <v>0</v>
      </c>
      <c r="O15" s="210">
        <v>1227950305</v>
      </c>
      <c r="P15" s="155">
        <v>0.77550459709691255</v>
      </c>
    </row>
    <row r="16" spans="1:16" x14ac:dyDescent="0.2">
      <c r="A16" s="150">
        <v>2110002</v>
      </c>
      <c r="B16" s="151" t="s">
        <v>305</v>
      </c>
      <c r="C16" s="152">
        <v>605660000</v>
      </c>
      <c r="D16" s="152">
        <v>0</v>
      </c>
      <c r="E16" s="152">
        <v>0</v>
      </c>
      <c r="F16" s="152">
        <v>189773635</v>
      </c>
      <c r="G16" s="152">
        <v>0</v>
      </c>
      <c r="H16" s="152">
        <v>795433635</v>
      </c>
      <c r="I16" s="154">
        <v>644349584</v>
      </c>
      <c r="J16" s="146">
        <v>644349584</v>
      </c>
      <c r="K16" s="152">
        <v>0</v>
      </c>
      <c r="L16" s="154">
        <v>564426532</v>
      </c>
      <c r="M16" s="148">
        <v>151084051</v>
      </c>
      <c r="N16" s="152">
        <v>0</v>
      </c>
      <c r="O16" s="152">
        <v>79923052</v>
      </c>
      <c r="P16" s="155">
        <v>0.81006077144323929</v>
      </c>
    </row>
    <row r="17" spans="1:16" x14ac:dyDescent="0.2">
      <c r="A17" s="156">
        <v>2110003</v>
      </c>
      <c r="B17" s="157" t="s">
        <v>306</v>
      </c>
      <c r="C17" s="152">
        <v>22380000</v>
      </c>
      <c r="D17" s="152">
        <v>0</v>
      </c>
      <c r="E17" s="152">
        <v>0</v>
      </c>
      <c r="F17" s="152">
        <v>5934805</v>
      </c>
      <c r="G17" s="152">
        <v>0</v>
      </c>
      <c r="H17" s="152">
        <v>28314805</v>
      </c>
      <c r="I17" s="160">
        <v>22514316</v>
      </c>
      <c r="J17" s="159">
        <v>22514316</v>
      </c>
      <c r="K17" s="152">
        <v>0</v>
      </c>
      <c r="L17" s="160">
        <v>19914805</v>
      </c>
      <c r="M17" s="148">
        <v>5800489</v>
      </c>
      <c r="N17" s="152">
        <v>0</v>
      </c>
      <c r="O17" s="152">
        <v>2599511</v>
      </c>
      <c r="P17" s="155">
        <v>0.79514289432683716</v>
      </c>
    </row>
    <row r="18" spans="1:16" x14ac:dyDescent="0.2">
      <c r="A18" s="150">
        <v>2110006</v>
      </c>
      <c r="B18" s="151" t="s">
        <v>307</v>
      </c>
      <c r="C18" s="152">
        <v>17993000</v>
      </c>
      <c r="D18" s="152">
        <v>0</v>
      </c>
      <c r="E18" s="152">
        <v>0</v>
      </c>
      <c r="F18" s="152">
        <v>0</v>
      </c>
      <c r="G18" s="152">
        <v>0</v>
      </c>
      <c r="H18" s="152">
        <v>17993000</v>
      </c>
      <c r="I18" s="154">
        <v>17993000</v>
      </c>
      <c r="J18" s="146">
        <v>17993000</v>
      </c>
      <c r="K18" s="152">
        <v>0</v>
      </c>
      <c r="L18" s="154">
        <v>17993000</v>
      </c>
      <c r="M18" s="148">
        <v>0</v>
      </c>
      <c r="N18" s="152">
        <v>0</v>
      </c>
      <c r="O18" s="152">
        <v>0</v>
      </c>
      <c r="P18" s="155">
        <v>1</v>
      </c>
    </row>
    <row r="19" spans="1:16" x14ac:dyDescent="0.2">
      <c r="A19" s="150">
        <v>2110007</v>
      </c>
      <c r="B19" s="151" t="s">
        <v>308</v>
      </c>
      <c r="C19" s="152">
        <v>857047000</v>
      </c>
      <c r="D19" s="152">
        <v>0</v>
      </c>
      <c r="E19" s="152">
        <v>0</v>
      </c>
      <c r="F19" s="152">
        <v>0</v>
      </c>
      <c r="G19" s="152">
        <v>0</v>
      </c>
      <c r="H19" s="152">
        <v>857047000</v>
      </c>
      <c r="I19" s="154">
        <v>541790152.07000005</v>
      </c>
      <c r="J19" s="146">
        <v>541790152.07000005</v>
      </c>
      <c r="K19" s="152">
        <v>0</v>
      </c>
      <c r="L19" s="154">
        <v>465155240.06999999</v>
      </c>
      <c r="M19" s="148">
        <v>315256847.92999995</v>
      </c>
      <c r="N19" s="152">
        <v>0</v>
      </c>
      <c r="O19" s="152">
        <v>76634912.00000006</v>
      </c>
      <c r="P19" s="155">
        <v>0.63215920721967411</v>
      </c>
    </row>
    <row r="20" spans="1:16" x14ac:dyDescent="0.2">
      <c r="A20" s="150">
        <v>2110008</v>
      </c>
      <c r="B20" s="151" t="s">
        <v>309</v>
      </c>
      <c r="C20" s="152">
        <v>1413744000</v>
      </c>
      <c r="D20" s="152">
        <v>0</v>
      </c>
      <c r="E20" s="152">
        <v>0</v>
      </c>
      <c r="F20" s="152">
        <v>0</v>
      </c>
      <c r="G20" s="152">
        <v>300000000</v>
      </c>
      <c r="H20" s="152">
        <v>1113744000</v>
      </c>
      <c r="I20" s="154">
        <v>707236970</v>
      </c>
      <c r="J20" s="146">
        <v>707236970</v>
      </c>
      <c r="K20" s="152">
        <v>0</v>
      </c>
      <c r="L20" s="154">
        <v>703645012</v>
      </c>
      <c r="M20" s="148">
        <v>406507030</v>
      </c>
      <c r="N20" s="152">
        <v>0</v>
      </c>
      <c r="O20" s="152">
        <v>3591958</v>
      </c>
      <c r="P20" s="155">
        <v>0.63500855672398682</v>
      </c>
    </row>
    <row r="21" spans="1:16" x14ac:dyDescent="0.2">
      <c r="A21" s="150">
        <v>2110009</v>
      </c>
      <c r="B21" s="151" t="s">
        <v>310</v>
      </c>
      <c r="C21" s="152">
        <v>22153000</v>
      </c>
      <c r="D21" s="152">
        <v>0</v>
      </c>
      <c r="E21" s="152">
        <v>0</v>
      </c>
      <c r="F21" s="152">
        <v>0</v>
      </c>
      <c r="G21" s="152">
        <v>0</v>
      </c>
      <c r="H21" s="152">
        <v>22153000</v>
      </c>
      <c r="I21" s="154">
        <v>16140234</v>
      </c>
      <c r="J21" s="146">
        <v>16140234</v>
      </c>
      <c r="K21" s="152">
        <v>0</v>
      </c>
      <c r="L21" s="154">
        <v>16140234</v>
      </c>
      <c r="M21" s="148">
        <v>6012766</v>
      </c>
      <c r="N21" s="152">
        <v>0</v>
      </c>
      <c r="O21" s="152">
        <v>0</v>
      </c>
      <c r="P21" s="155">
        <v>0.72858005687717242</v>
      </c>
    </row>
    <row r="22" spans="1:16" x14ac:dyDescent="0.2">
      <c r="A22" s="150">
        <v>2110010</v>
      </c>
      <c r="B22" s="151" t="s">
        <v>311</v>
      </c>
      <c r="C22" s="152">
        <v>72000000</v>
      </c>
      <c r="D22" s="152">
        <v>0</v>
      </c>
      <c r="E22" s="152">
        <v>0</v>
      </c>
      <c r="F22" s="152">
        <v>0</v>
      </c>
      <c r="G22" s="152">
        <v>50000000</v>
      </c>
      <c r="H22" s="152">
        <v>22000000</v>
      </c>
      <c r="I22" s="154">
        <v>14575002</v>
      </c>
      <c r="J22" s="146">
        <v>14575002</v>
      </c>
      <c r="K22" s="152">
        <v>0</v>
      </c>
      <c r="L22" s="154">
        <v>14575002</v>
      </c>
      <c r="M22" s="148">
        <v>7424998</v>
      </c>
      <c r="N22" s="152">
        <v>0</v>
      </c>
      <c r="O22" s="152">
        <v>0</v>
      </c>
      <c r="P22" s="155">
        <v>0.6625000909090909</v>
      </c>
    </row>
    <row r="23" spans="1:16" x14ac:dyDescent="0.2">
      <c r="A23" s="150">
        <v>2110011</v>
      </c>
      <c r="B23" s="151" t="s">
        <v>312</v>
      </c>
      <c r="C23" s="152">
        <v>486000000</v>
      </c>
      <c r="D23" s="152">
        <v>0</v>
      </c>
      <c r="E23" s="152">
        <v>0</v>
      </c>
      <c r="F23" s="152">
        <v>0</v>
      </c>
      <c r="G23" s="152">
        <v>260000000</v>
      </c>
      <c r="H23" s="152">
        <v>226000000</v>
      </c>
      <c r="I23" s="154">
        <v>99618415</v>
      </c>
      <c r="J23" s="146">
        <v>99618414</v>
      </c>
      <c r="K23" s="152">
        <v>0</v>
      </c>
      <c r="L23" s="154">
        <v>98635450</v>
      </c>
      <c r="M23" s="148">
        <v>126381585</v>
      </c>
      <c r="N23" s="152">
        <v>1</v>
      </c>
      <c r="O23" s="152">
        <v>982964</v>
      </c>
      <c r="P23" s="155">
        <v>0.4407894424778761</v>
      </c>
    </row>
    <row r="24" spans="1:16" x14ac:dyDescent="0.2">
      <c r="A24" s="150">
        <v>2110019</v>
      </c>
      <c r="B24" s="151" t="s">
        <v>313</v>
      </c>
      <c r="C24" s="152">
        <v>1556708000</v>
      </c>
      <c r="D24" s="152">
        <v>0</v>
      </c>
      <c r="E24" s="152">
        <v>0</v>
      </c>
      <c r="F24" s="152">
        <v>0</v>
      </c>
      <c r="G24" s="152">
        <v>0</v>
      </c>
      <c r="H24" s="152">
        <v>1556708000</v>
      </c>
      <c r="I24" s="154">
        <v>56092575</v>
      </c>
      <c r="J24" s="146">
        <v>56092575</v>
      </c>
      <c r="K24" s="152">
        <v>0</v>
      </c>
      <c r="L24" s="154">
        <v>44553109</v>
      </c>
      <c r="M24" s="148">
        <v>1500615425</v>
      </c>
      <c r="N24" s="152">
        <v>0</v>
      </c>
      <c r="O24" s="152">
        <v>11539466</v>
      </c>
      <c r="P24" s="155">
        <v>3.6032817329903877E-2</v>
      </c>
    </row>
    <row r="25" spans="1:16" x14ac:dyDescent="0.2">
      <c r="A25" s="150">
        <v>2110020</v>
      </c>
      <c r="B25" s="151" t="s">
        <v>314</v>
      </c>
      <c r="C25" s="152">
        <v>540000000</v>
      </c>
      <c r="D25" s="152">
        <v>0</v>
      </c>
      <c r="E25" s="152">
        <v>0</v>
      </c>
      <c r="F25" s="152">
        <v>0</v>
      </c>
      <c r="G25" s="152">
        <v>200000000</v>
      </c>
      <c r="H25" s="152">
        <v>340000000</v>
      </c>
      <c r="I25" s="154">
        <v>92756212.099999994</v>
      </c>
      <c r="J25" s="146">
        <v>92756203.099999994</v>
      </c>
      <c r="K25" s="152">
        <v>0</v>
      </c>
      <c r="L25" s="154">
        <v>86709635.099999994</v>
      </c>
      <c r="M25" s="148">
        <v>247243787.90000001</v>
      </c>
      <c r="N25" s="152">
        <v>9</v>
      </c>
      <c r="O25" s="152">
        <v>6046568</v>
      </c>
      <c r="P25" s="155">
        <v>0.27281236205882353</v>
      </c>
    </row>
    <row r="26" spans="1:16" x14ac:dyDescent="0.2">
      <c r="A26" s="150">
        <v>2110022</v>
      </c>
      <c r="B26" s="151" t="s">
        <v>315</v>
      </c>
      <c r="C26" s="152">
        <v>432000000</v>
      </c>
      <c r="D26" s="152">
        <v>0</v>
      </c>
      <c r="E26" s="152">
        <v>0</v>
      </c>
      <c r="F26" s="152">
        <v>0</v>
      </c>
      <c r="G26" s="152">
        <v>100000000</v>
      </c>
      <c r="H26" s="152">
        <v>332000000</v>
      </c>
      <c r="I26" s="154">
        <v>193097613</v>
      </c>
      <c r="J26" s="146">
        <v>193097613</v>
      </c>
      <c r="K26" s="152">
        <v>0</v>
      </c>
      <c r="L26" s="154">
        <v>167837385</v>
      </c>
      <c r="M26" s="148">
        <v>138902387</v>
      </c>
      <c r="N26" s="152">
        <v>0</v>
      </c>
      <c r="O26" s="152">
        <v>25260228</v>
      </c>
      <c r="P26" s="155">
        <v>0.58161931626506025</v>
      </c>
    </row>
    <row r="27" spans="1:16" x14ac:dyDescent="0.2">
      <c r="A27" s="150">
        <v>2110024</v>
      </c>
      <c r="B27" s="151" t="s">
        <v>316</v>
      </c>
      <c r="C27" s="152">
        <v>67992000</v>
      </c>
      <c r="D27" s="152">
        <v>0</v>
      </c>
      <c r="E27" s="152">
        <v>0</v>
      </c>
      <c r="F27" s="152">
        <v>21789197</v>
      </c>
      <c r="G27" s="152">
        <v>0</v>
      </c>
      <c r="H27" s="152">
        <v>89781197</v>
      </c>
      <c r="I27" s="154">
        <v>71720114</v>
      </c>
      <c r="J27" s="146">
        <v>71720114</v>
      </c>
      <c r="K27" s="152">
        <v>0</v>
      </c>
      <c r="L27" s="154">
        <v>62781197</v>
      </c>
      <c r="M27" s="148">
        <v>18061083</v>
      </c>
      <c r="N27" s="152">
        <v>0</v>
      </c>
      <c r="O27" s="152">
        <v>8938917</v>
      </c>
      <c r="P27" s="155">
        <v>0.79883223209866538</v>
      </c>
    </row>
    <row r="28" spans="1:16" x14ac:dyDescent="0.2">
      <c r="A28" s="150">
        <v>2110025</v>
      </c>
      <c r="B28" s="151" t="s">
        <v>317</v>
      </c>
      <c r="C28" s="152">
        <v>37800000</v>
      </c>
      <c r="D28" s="152">
        <v>0</v>
      </c>
      <c r="E28" s="152">
        <v>0</v>
      </c>
      <c r="F28" s="152">
        <v>0</v>
      </c>
      <c r="G28" s="152">
        <v>30000000</v>
      </c>
      <c r="H28" s="152">
        <v>7800000</v>
      </c>
      <c r="I28" s="154">
        <v>0</v>
      </c>
      <c r="J28" s="146">
        <v>0</v>
      </c>
      <c r="K28" s="152">
        <v>0</v>
      </c>
      <c r="L28" s="154">
        <v>0</v>
      </c>
      <c r="M28" s="148">
        <v>7800000</v>
      </c>
      <c r="N28" s="152">
        <v>0</v>
      </c>
      <c r="O28" s="152">
        <v>0</v>
      </c>
      <c r="P28" s="155">
        <v>0</v>
      </c>
    </row>
    <row r="29" spans="1:16" x14ac:dyDescent="0.2">
      <c r="A29" s="150">
        <v>2110026</v>
      </c>
      <c r="B29" s="151" t="s">
        <v>318</v>
      </c>
      <c r="C29" s="152">
        <v>479320000</v>
      </c>
      <c r="D29" s="152">
        <v>0</v>
      </c>
      <c r="E29" s="152">
        <v>0</v>
      </c>
      <c r="F29" s="152">
        <v>0</v>
      </c>
      <c r="G29" s="152">
        <v>0</v>
      </c>
      <c r="H29" s="152">
        <v>479320000</v>
      </c>
      <c r="I29" s="154">
        <v>285092875</v>
      </c>
      <c r="J29" s="146">
        <v>285092875</v>
      </c>
      <c r="K29" s="152">
        <v>0</v>
      </c>
      <c r="L29" s="154">
        <v>250595705</v>
      </c>
      <c r="M29" s="148">
        <v>194227125</v>
      </c>
      <c r="N29" s="152">
        <v>0</v>
      </c>
      <c r="O29" s="152">
        <v>34497170</v>
      </c>
      <c r="P29" s="155">
        <v>0.59478610322957526</v>
      </c>
    </row>
    <row r="30" spans="1:16" x14ac:dyDescent="0.2">
      <c r="A30" s="150">
        <v>2110027</v>
      </c>
      <c r="B30" s="151" t="s">
        <v>319</v>
      </c>
      <c r="C30" s="152">
        <v>252246000</v>
      </c>
      <c r="D30" s="152">
        <v>0</v>
      </c>
      <c r="E30" s="152">
        <v>0</v>
      </c>
      <c r="F30" s="152">
        <v>0</v>
      </c>
      <c r="G30" s="152">
        <v>200000000</v>
      </c>
      <c r="H30" s="152">
        <v>52246000</v>
      </c>
      <c r="I30" s="154">
        <v>0</v>
      </c>
      <c r="J30" s="146">
        <v>0</v>
      </c>
      <c r="K30" s="152">
        <v>0</v>
      </c>
      <c r="L30" s="154">
        <v>0</v>
      </c>
      <c r="M30" s="148">
        <v>52246000</v>
      </c>
      <c r="N30" s="152">
        <v>0</v>
      </c>
      <c r="O30" s="152">
        <v>0</v>
      </c>
      <c r="P30" s="155">
        <v>0</v>
      </c>
    </row>
    <row r="31" spans="1:16" x14ac:dyDescent="0.2">
      <c r="A31" s="150">
        <v>2110028</v>
      </c>
      <c r="B31" s="151" t="s">
        <v>320</v>
      </c>
      <c r="C31" s="152">
        <v>8824000</v>
      </c>
      <c r="D31" s="152">
        <v>0</v>
      </c>
      <c r="E31" s="152">
        <v>0</v>
      </c>
      <c r="F31" s="152">
        <v>0</v>
      </c>
      <c r="G31" s="152">
        <v>0</v>
      </c>
      <c r="H31" s="152">
        <v>8824000</v>
      </c>
      <c r="I31" s="154">
        <v>3983247</v>
      </c>
      <c r="J31" s="146">
        <v>3983247</v>
      </c>
      <c r="K31" s="152">
        <v>0</v>
      </c>
      <c r="L31" s="154">
        <v>2700558</v>
      </c>
      <c r="M31" s="148">
        <v>4840753</v>
      </c>
      <c r="N31" s="152">
        <v>0</v>
      </c>
      <c r="O31" s="152">
        <v>1282689</v>
      </c>
      <c r="P31" s="155">
        <v>0.45141058476881235</v>
      </c>
    </row>
    <row r="32" spans="1:16" x14ac:dyDescent="0.2">
      <c r="A32" s="150">
        <v>2110029</v>
      </c>
      <c r="B32" s="151" t="s">
        <v>321</v>
      </c>
      <c r="C32" s="152">
        <v>86341000</v>
      </c>
      <c r="D32" s="152">
        <v>0</v>
      </c>
      <c r="E32" s="152">
        <v>0</v>
      </c>
      <c r="F32" s="152">
        <v>0</v>
      </c>
      <c r="G32" s="152">
        <v>0</v>
      </c>
      <c r="H32" s="152">
        <v>86341000</v>
      </c>
      <c r="I32" s="154">
        <v>50788582.939999998</v>
      </c>
      <c r="J32" s="146">
        <v>50788582.939999998</v>
      </c>
      <c r="K32" s="152">
        <v>0</v>
      </c>
      <c r="L32" s="154">
        <v>44325481.939999998</v>
      </c>
      <c r="M32" s="148">
        <v>35552417.060000002</v>
      </c>
      <c r="N32" s="152">
        <v>0</v>
      </c>
      <c r="O32" s="152">
        <v>6463101</v>
      </c>
      <c r="P32" s="155">
        <v>0.58823250761515389</v>
      </c>
    </row>
    <row r="33" spans="1:16" x14ac:dyDescent="0.2">
      <c r="A33" s="150">
        <v>2110030</v>
      </c>
      <c r="B33" s="151" t="s">
        <v>322</v>
      </c>
      <c r="C33" s="152">
        <v>55431000</v>
      </c>
      <c r="D33" s="152">
        <v>0</v>
      </c>
      <c r="E33" s="152">
        <v>0</v>
      </c>
      <c r="F33" s="152">
        <v>0</v>
      </c>
      <c r="G33" s="152">
        <v>0</v>
      </c>
      <c r="H33" s="152">
        <v>55431000</v>
      </c>
      <c r="I33" s="154">
        <v>38962374</v>
      </c>
      <c r="J33" s="146">
        <v>38962374</v>
      </c>
      <c r="K33" s="152">
        <v>0</v>
      </c>
      <c r="L33" s="154">
        <v>38962374</v>
      </c>
      <c r="M33" s="148">
        <v>16468626</v>
      </c>
      <c r="N33" s="152">
        <v>0</v>
      </c>
      <c r="O33" s="152">
        <v>0</v>
      </c>
      <c r="P33" s="155">
        <v>0.70289863073009684</v>
      </c>
    </row>
    <row r="34" spans="1:16" ht="13.5" thickBot="1" x14ac:dyDescent="0.25">
      <c r="A34" s="161">
        <v>2110032</v>
      </c>
      <c r="B34" s="162" t="s">
        <v>323</v>
      </c>
      <c r="C34" s="163">
        <v>27715000</v>
      </c>
      <c r="D34" s="163">
        <v>0</v>
      </c>
      <c r="E34" s="163">
        <v>0</v>
      </c>
      <c r="F34" s="163">
        <v>0</v>
      </c>
      <c r="G34" s="163">
        <v>0</v>
      </c>
      <c r="H34" s="163">
        <v>27715000</v>
      </c>
      <c r="I34" s="154">
        <v>6222654</v>
      </c>
      <c r="J34" s="146">
        <v>6222654</v>
      </c>
      <c r="K34" s="163">
        <v>0</v>
      </c>
      <c r="L34" s="164">
        <v>6222654</v>
      </c>
      <c r="M34" s="148">
        <v>21492346</v>
      </c>
      <c r="N34" s="152">
        <v>0</v>
      </c>
      <c r="O34" s="152">
        <v>0</v>
      </c>
      <c r="P34" s="165">
        <v>0.22452296590294066</v>
      </c>
    </row>
    <row r="35" spans="1:16" s="136" customFormat="1" ht="13.5" thickBot="1" x14ac:dyDescent="0.3">
      <c r="A35" s="127" t="s">
        <v>324</v>
      </c>
      <c r="B35" s="128" t="s">
        <v>325</v>
      </c>
      <c r="C35" s="129">
        <v>12212356000</v>
      </c>
      <c r="D35" s="129">
        <v>0</v>
      </c>
      <c r="E35" s="129">
        <v>0</v>
      </c>
      <c r="F35" s="129">
        <v>0</v>
      </c>
      <c r="G35" s="129">
        <v>1784138354</v>
      </c>
      <c r="H35" s="129">
        <v>10428217646</v>
      </c>
      <c r="I35" s="174">
        <v>10197053940</v>
      </c>
      <c r="J35" s="167">
        <v>9657080603</v>
      </c>
      <c r="K35" s="132">
        <v>62107666</v>
      </c>
      <c r="L35" s="130">
        <v>6903366951</v>
      </c>
      <c r="M35" s="132">
        <v>231163706</v>
      </c>
      <c r="N35" s="129">
        <v>539973337</v>
      </c>
      <c r="O35" s="129">
        <v>2691605986</v>
      </c>
      <c r="P35" s="168">
        <v>0.92605284343141914</v>
      </c>
    </row>
    <row r="36" spans="1:16" x14ac:dyDescent="0.2">
      <c r="A36" s="140">
        <v>2111013</v>
      </c>
      <c r="B36" s="141" t="s">
        <v>326</v>
      </c>
      <c r="C36" s="142">
        <v>270000000</v>
      </c>
      <c r="D36" s="142">
        <v>0</v>
      </c>
      <c r="E36" s="142">
        <v>0</v>
      </c>
      <c r="F36" s="142">
        <v>0</v>
      </c>
      <c r="G36" s="142">
        <v>0</v>
      </c>
      <c r="H36" s="142">
        <v>270000000</v>
      </c>
      <c r="I36" s="175">
        <v>154527128</v>
      </c>
      <c r="J36" s="145">
        <v>154527128</v>
      </c>
      <c r="K36" s="152">
        <v>0</v>
      </c>
      <c r="L36" s="147">
        <v>135998137</v>
      </c>
      <c r="M36" s="152">
        <v>115472872</v>
      </c>
      <c r="N36" s="152">
        <v>0</v>
      </c>
      <c r="O36" s="152">
        <v>18528991</v>
      </c>
      <c r="P36" s="149">
        <v>0.57232269629629628</v>
      </c>
    </row>
    <row r="37" spans="1:16" x14ac:dyDescent="0.2">
      <c r="A37" s="150">
        <v>2111028</v>
      </c>
      <c r="B37" s="151" t="s">
        <v>327</v>
      </c>
      <c r="C37" s="152">
        <v>2922429000</v>
      </c>
      <c r="D37" s="152">
        <v>0</v>
      </c>
      <c r="E37" s="152">
        <v>0</v>
      </c>
      <c r="F37" s="152">
        <v>0</v>
      </c>
      <c r="G37" s="152">
        <v>922495669</v>
      </c>
      <c r="H37" s="152">
        <v>1999933331</v>
      </c>
      <c r="I37" s="160">
        <v>1931816665</v>
      </c>
      <c r="J37" s="158">
        <v>1809293330</v>
      </c>
      <c r="K37" s="152">
        <v>5300000</v>
      </c>
      <c r="L37" s="160">
        <v>1310073332</v>
      </c>
      <c r="M37" s="152">
        <v>68116666</v>
      </c>
      <c r="N37" s="152">
        <v>122523335</v>
      </c>
      <c r="O37" s="152">
        <v>493919998</v>
      </c>
      <c r="P37" s="155">
        <v>0.90467682194952126</v>
      </c>
    </row>
    <row r="38" spans="1:16" x14ac:dyDescent="0.2">
      <c r="A38" s="156">
        <v>2111031</v>
      </c>
      <c r="B38" s="157" t="s">
        <v>328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  <c r="I38" s="143">
        <v>0</v>
      </c>
      <c r="J38" s="145">
        <v>0</v>
      </c>
      <c r="K38" s="152">
        <v>0</v>
      </c>
      <c r="L38" s="154">
        <v>0</v>
      </c>
      <c r="M38" s="152">
        <v>0</v>
      </c>
      <c r="N38" s="152">
        <v>0</v>
      </c>
      <c r="O38" s="152">
        <v>0</v>
      </c>
      <c r="P38" s="155">
        <v>0</v>
      </c>
    </row>
    <row r="39" spans="1:16" ht="13.5" thickBot="1" x14ac:dyDescent="0.25">
      <c r="A39" s="161">
        <v>2111061</v>
      </c>
      <c r="B39" s="162" t="s">
        <v>329</v>
      </c>
      <c r="C39" s="163">
        <v>9019927000</v>
      </c>
      <c r="D39" s="163">
        <v>0</v>
      </c>
      <c r="E39" s="163">
        <v>0</v>
      </c>
      <c r="F39" s="163">
        <v>0</v>
      </c>
      <c r="G39" s="163">
        <v>861642685</v>
      </c>
      <c r="H39" s="163">
        <v>8158284315</v>
      </c>
      <c r="I39" s="504">
        <v>8110710147</v>
      </c>
      <c r="J39" s="171">
        <v>7693260145</v>
      </c>
      <c r="K39" s="152">
        <v>56807666</v>
      </c>
      <c r="L39" s="172">
        <v>5457295482</v>
      </c>
      <c r="M39" s="152">
        <v>47574168</v>
      </c>
      <c r="N39" s="152">
        <v>417450002</v>
      </c>
      <c r="O39" s="152">
        <v>2179156997</v>
      </c>
      <c r="P39" s="165">
        <v>0.94299975925759338</v>
      </c>
    </row>
    <row r="40" spans="1:16" s="136" customFormat="1" ht="26.25" thickBot="1" x14ac:dyDescent="0.3">
      <c r="A40" s="173" t="s">
        <v>330</v>
      </c>
      <c r="B40" s="128" t="s">
        <v>331</v>
      </c>
      <c r="C40" s="129">
        <v>6385009000</v>
      </c>
      <c r="D40" s="129">
        <v>0</v>
      </c>
      <c r="E40" s="129">
        <v>0</v>
      </c>
      <c r="F40" s="129">
        <v>174298241</v>
      </c>
      <c r="G40" s="129">
        <v>1590000000</v>
      </c>
      <c r="H40" s="129">
        <v>4969307241</v>
      </c>
      <c r="I40" s="187">
        <v>3912360723</v>
      </c>
      <c r="J40" s="174">
        <v>3912360723</v>
      </c>
      <c r="K40" s="174">
        <v>148064554</v>
      </c>
      <c r="L40" s="129">
        <v>3764296169</v>
      </c>
      <c r="M40" s="129">
        <v>1056946518</v>
      </c>
      <c r="N40" s="129">
        <v>0</v>
      </c>
      <c r="O40" s="129">
        <v>0</v>
      </c>
      <c r="P40" s="137">
        <v>0.78730505747772905</v>
      </c>
    </row>
    <row r="41" spans="1:16" x14ac:dyDescent="0.2">
      <c r="A41" s="150">
        <v>2112105</v>
      </c>
      <c r="B41" s="151" t="s">
        <v>332</v>
      </c>
      <c r="C41" s="152">
        <v>892990000</v>
      </c>
      <c r="D41" s="152">
        <v>0</v>
      </c>
      <c r="E41" s="152">
        <v>0</v>
      </c>
      <c r="F41" s="152">
        <v>0</v>
      </c>
      <c r="G41" s="152">
        <v>0</v>
      </c>
      <c r="H41" s="142">
        <v>892990000</v>
      </c>
      <c r="I41" s="145">
        <v>573261320</v>
      </c>
      <c r="J41" s="175">
        <v>573261320</v>
      </c>
      <c r="K41" s="176">
        <v>56810900</v>
      </c>
      <c r="L41" s="147">
        <v>516450420</v>
      </c>
      <c r="M41" s="152">
        <v>319728680</v>
      </c>
      <c r="N41" s="152">
        <v>0</v>
      </c>
      <c r="O41" s="152">
        <v>0</v>
      </c>
      <c r="P41" s="149">
        <v>0.64195715517530993</v>
      </c>
    </row>
    <row r="42" spans="1:16" x14ac:dyDescent="0.2">
      <c r="A42" s="150">
        <v>2112126</v>
      </c>
      <c r="B42" s="151" t="s">
        <v>333</v>
      </c>
      <c r="C42" s="152">
        <v>1361757000</v>
      </c>
      <c r="D42" s="152">
        <v>0</v>
      </c>
      <c r="E42" s="152">
        <v>0</v>
      </c>
      <c r="F42" s="152">
        <v>143780695</v>
      </c>
      <c r="G42" s="152">
        <v>430000000</v>
      </c>
      <c r="H42" s="152">
        <v>1075537695</v>
      </c>
      <c r="I42" s="158">
        <v>931757000</v>
      </c>
      <c r="J42" s="160">
        <v>931757000</v>
      </c>
      <c r="K42" s="160">
        <v>0</v>
      </c>
      <c r="L42" s="160">
        <v>931757000</v>
      </c>
      <c r="M42" s="152">
        <v>143780695</v>
      </c>
      <c r="N42" s="152">
        <v>0</v>
      </c>
      <c r="O42" s="152">
        <v>0</v>
      </c>
      <c r="P42" s="155">
        <v>0.86631738183755613</v>
      </c>
    </row>
    <row r="43" spans="1:16" x14ac:dyDescent="0.2">
      <c r="A43" s="156">
        <v>2112127</v>
      </c>
      <c r="B43" s="157" t="s">
        <v>334</v>
      </c>
      <c r="C43" s="152">
        <v>1922479000</v>
      </c>
      <c r="D43" s="152">
        <v>0</v>
      </c>
      <c r="E43" s="152">
        <v>0</v>
      </c>
      <c r="F43" s="152">
        <v>30517546</v>
      </c>
      <c r="G43" s="152">
        <v>480000000</v>
      </c>
      <c r="H43" s="152">
        <v>1472996546</v>
      </c>
      <c r="I43" s="145">
        <v>1442479000</v>
      </c>
      <c r="J43" s="154">
        <v>1442479000</v>
      </c>
      <c r="K43" s="160">
        <v>77624154</v>
      </c>
      <c r="L43" s="154">
        <v>1364854846</v>
      </c>
      <c r="M43" s="152">
        <v>30517546</v>
      </c>
      <c r="N43" s="152">
        <v>0</v>
      </c>
      <c r="O43" s="152">
        <v>0</v>
      </c>
      <c r="P43" s="155">
        <v>0.97928199758317691</v>
      </c>
    </row>
    <row r="44" spans="1:16" x14ac:dyDescent="0.2">
      <c r="A44" s="150">
        <v>2112128</v>
      </c>
      <c r="B44" s="151" t="s">
        <v>335</v>
      </c>
      <c r="C44" s="152">
        <v>388021000</v>
      </c>
      <c r="D44" s="152">
        <v>0</v>
      </c>
      <c r="E44" s="152">
        <v>0</v>
      </c>
      <c r="F44" s="152">
        <v>0</v>
      </c>
      <c r="G44" s="152">
        <v>0</v>
      </c>
      <c r="H44" s="152">
        <v>388021000</v>
      </c>
      <c r="I44" s="145">
        <v>182578006</v>
      </c>
      <c r="J44" s="154">
        <v>182578006</v>
      </c>
      <c r="K44" s="160">
        <v>13629500</v>
      </c>
      <c r="L44" s="154">
        <v>168948506</v>
      </c>
      <c r="M44" s="152">
        <v>205442994</v>
      </c>
      <c r="N44" s="152">
        <v>0</v>
      </c>
      <c r="O44" s="152">
        <v>0</v>
      </c>
      <c r="P44" s="155">
        <v>0.47053640395751778</v>
      </c>
    </row>
    <row r="45" spans="1:16" ht="13.5" thickBot="1" x14ac:dyDescent="0.25">
      <c r="A45" s="150">
        <v>2112134</v>
      </c>
      <c r="B45" s="151" t="s">
        <v>336</v>
      </c>
      <c r="C45" s="152">
        <v>1819762000</v>
      </c>
      <c r="D45" s="152">
        <v>0</v>
      </c>
      <c r="E45" s="152">
        <v>0</v>
      </c>
      <c r="F45" s="152">
        <v>0</v>
      </c>
      <c r="G45" s="152">
        <v>680000000</v>
      </c>
      <c r="H45" s="163">
        <v>1139762000</v>
      </c>
      <c r="I45" s="171">
        <v>782285397</v>
      </c>
      <c r="J45" s="177">
        <v>782285397</v>
      </c>
      <c r="K45" s="160">
        <v>0</v>
      </c>
      <c r="L45" s="172">
        <v>782285397</v>
      </c>
      <c r="M45" s="152">
        <v>357476603</v>
      </c>
      <c r="N45" s="152">
        <v>0</v>
      </c>
      <c r="O45" s="152">
        <v>0</v>
      </c>
      <c r="P45" s="165">
        <v>0.68635855292596171</v>
      </c>
    </row>
    <row r="46" spans="1:16" s="136" customFormat="1" ht="26.25" thickBot="1" x14ac:dyDescent="0.3">
      <c r="A46" s="127" t="s">
        <v>337</v>
      </c>
      <c r="B46" s="128" t="s">
        <v>338</v>
      </c>
      <c r="C46" s="129">
        <v>2536241000</v>
      </c>
      <c r="D46" s="129">
        <v>0</v>
      </c>
      <c r="E46" s="129">
        <v>0</v>
      </c>
      <c r="F46" s="129">
        <v>0</v>
      </c>
      <c r="G46" s="129">
        <v>200000000</v>
      </c>
      <c r="H46" s="129">
        <v>2336241000</v>
      </c>
      <c r="I46" s="129">
        <v>1386266719</v>
      </c>
      <c r="J46" s="129">
        <v>1386221719</v>
      </c>
      <c r="K46" s="129">
        <v>298102043</v>
      </c>
      <c r="L46" s="132">
        <v>1077512149</v>
      </c>
      <c r="M46" s="129">
        <v>949974281</v>
      </c>
      <c r="N46" s="129">
        <v>45000</v>
      </c>
      <c r="O46" s="129">
        <v>10607527</v>
      </c>
      <c r="P46" s="137">
        <v>0.59335561656524305</v>
      </c>
    </row>
    <row r="47" spans="1:16" ht="25.5" x14ac:dyDescent="0.2">
      <c r="A47" s="156">
        <v>2113107</v>
      </c>
      <c r="B47" s="157" t="s">
        <v>339</v>
      </c>
      <c r="C47" s="152">
        <v>223248000</v>
      </c>
      <c r="D47" s="152">
        <v>0</v>
      </c>
      <c r="E47" s="152">
        <v>0</v>
      </c>
      <c r="F47" s="152">
        <v>0</v>
      </c>
      <c r="G47" s="152">
        <v>0</v>
      </c>
      <c r="H47" s="152">
        <v>223248000</v>
      </c>
      <c r="I47" s="145">
        <v>143523400</v>
      </c>
      <c r="J47" s="154">
        <v>143523400</v>
      </c>
      <c r="K47" s="160">
        <v>14214900</v>
      </c>
      <c r="L47" s="147">
        <v>129308500</v>
      </c>
      <c r="M47" s="152">
        <v>79724600</v>
      </c>
      <c r="N47" s="152">
        <v>0</v>
      </c>
      <c r="O47" s="152">
        <v>0</v>
      </c>
      <c r="P47" s="155">
        <v>0.64288773023722501</v>
      </c>
    </row>
    <row r="48" spans="1:16" ht="25.5" x14ac:dyDescent="0.2">
      <c r="A48" s="150">
        <v>2113108</v>
      </c>
      <c r="B48" s="151" t="s">
        <v>340</v>
      </c>
      <c r="C48" s="152">
        <v>111625000</v>
      </c>
      <c r="D48" s="152">
        <v>0</v>
      </c>
      <c r="E48" s="152">
        <v>0</v>
      </c>
      <c r="F48" s="178">
        <v>0</v>
      </c>
      <c r="G48" s="152">
        <v>0</v>
      </c>
      <c r="H48" s="152">
        <v>111625000</v>
      </c>
      <c r="I48" s="145">
        <v>71828201</v>
      </c>
      <c r="J48" s="154">
        <v>71828201</v>
      </c>
      <c r="K48" s="160">
        <v>8704601</v>
      </c>
      <c r="L48" s="154">
        <v>63123600</v>
      </c>
      <c r="M48" s="152">
        <v>39796799</v>
      </c>
      <c r="N48" s="152">
        <v>0</v>
      </c>
      <c r="O48" s="152">
        <v>0</v>
      </c>
      <c r="P48" s="155">
        <v>0.64347772452407614</v>
      </c>
    </row>
    <row r="49" spans="1:16" ht="25.5" x14ac:dyDescent="0.2">
      <c r="A49" s="150">
        <v>2113109</v>
      </c>
      <c r="B49" s="151" t="s">
        <v>341</v>
      </c>
      <c r="C49" s="152">
        <v>111625000</v>
      </c>
      <c r="D49" s="152">
        <v>0</v>
      </c>
      <c r="E49" s="152">
        <v>0</v>
      </c>
      <c r="F49" s="152">
        <v>0</v>
      </c>
      <c r="G49" s="152">
        <v>0</v>
      </c>
      <c r="H49" s="152">
        <v>111625000</v>
      </c>
      <c r="I49" s="145">
        <v>71828201</v>
      </c>
      <c r="J49" s="154">
        <v>71828201</v>
      </c>
      <c r="K49" s="160">
        <v>7115501</v>
      </c>
      <c r="L49" s="154">
        <v>64712700</v>
      </c>
      <c r="M49" s="152">
        <v>39796799</v>
      </c>
      <c r="N49" s="152">
        <v>0</v>
      </c>
      <c r="O49" s="152">
        <v>0</v>
      </c>
      <c r="P49" s="155">
        <v>0.64347772452407614</v>
      </c>
    </row>
    <row r="50" spans="1:16" ht="25.5" x14ac:dyDescent="0.2">
      <c r="A50" s="150">
        <v>2113110</v>
      </c>
      <c r="B50" s="151" t="s">
        <v>342</v>
      </c>
      <c r="C50" s="152">
        <v>669743000</v>
      </c>
      <c r="D50" s="152">
        <v>0</v>
      </c>
      <c r="E50" s="152">
        <v>0</v>
      </c>
      <c r="F50" s="152">
        <v>0</v>
      </c>
      <c r="G50" s="152">
        <v>0</v>
      </c>
      <c r="H50" s="152">
        <v>669743000</v>
      </c>
      <c r="I50" s="145">
        <v>430326640</v>
      </c>
      <c r="J50" s="154">
        <v>430281640</v>
      </c>
      <c r="K50" s="160">
        <v>42613500</v>
      </c>
      <c r="L50" s="154">
        <v>387668140</v>
      </c>
      <c r="M50" s="152">
        <v>239416360</v>
      </c>
      <c r="N50" s="152">
        <v>45000</v>
      </c>
      <c r="O50" s="152">
        <v>0</v>
      </c>
      <c r="P50" s="155">
        <v>0.64245783830514092</v>
      </c>
    </row>
    <row r="51" spans="1:16" x14ac:dyDescent="0.2">
      <c r="A51" s="150">
        <v>2113126</v>
      </c>
      <c r="B51" s="151" t="s">
        <v>333</v>
      </c>
      <c r="C51" s="152">
        <v>360000000</v>
      </c>
      <c r="D51" s="152">
        <v>0</v>
      </c>
      <c r="E51" s="152">
        <v>0</v>
      </c>
      <c r="F51" s="152">
        <v>0</v>
      </c>
      <c r="G51" s="152">
        <v>100000000</v>
      </c>
      <c r="H51" s="152">
        <v>260000000</v>
      </c>
      <c r="I51" s="145">
        <v>192791235</v>
      </c>
      <c r="J51" s="154">
        <v>192791235</v>
      </c>
      <c r="K51" s="160">
        <v>115220040</v>
      </c>
      <c r="L51" s="154">
        <v>77571195</v>
      </c>
      <c r="M51" s="152">
        <v>67208765</v>
      </c>
      <c r="N51" s="152">
        <v>0</v>
      </c>
      <c r="O51" s="152">
        <v>0</v>
      </c>
      <c r="P51" s="155">
        <v>0.74150475000000005</v>
      </c>
    </row>
    <row r="52" spans="1:16" x14ac:dyDescent="0.2">
      <c r="A52" s="150">
        <v>2113127</v>
      </c>
      <c r="B52" s="151" t="s">
        <v>334</v>
      </c>
      <c r="C52" s="152">
        <v>450000000</v>
      </c>
      <c r="D52" s="152">
        <v>0</v>
      </c>
      <c r="E52" s="152">
        <v>0</v>
      </c>
      <c r="F52" s="152">
        <v>0</v>
      </c>
      <c r="G52" s="152">
        <v>100000000</v>
      </c>
      <c r="H52" s="152">
        <v>350000000</v>
      </c>
      <c r="I52" s="145">
        <v>78074176</v>
      </c>
      <c r="J52" s="154">
        <v>78074176</v>
      </c>
      <c r="K52" s="160">
        <v>78074176</v>
      </c>
      <c r="L52" s="154">
        <v>0</v>
      </c>
      <c r="M52" s="152">
        <v>271925824</v>
      </c>
      <c r="N52" s="152">
        <v>0</v>
      </c>
      <c r="O52" s="152">
        <v>0</v>
      </c>
      <c r="P52" s="155">
        <v>0.22306907428571429</v>
      </c>
    </row>
    <row r="53" spans="1:16" x14ac:dyDescent="0.2">
      <c r="A53" s="150">
        <v>2113128</v>
      </c>
      <c r="B53" s="151" t="s">
        <v>335</v>
      </c>
      <c r="C53" s="152">
        <v>110000000</v>
      </c>
      <c r="D53" s="152">
        <v>0</v>
      </c>
      <c r="E53" s="152">
        <v>0</v>
      </c>
      <c r="F53" s="152">
        <v>0</v>
      </c>
      <c r="G53" s="152">
        <v>0</v>
      </c>
      <c r="H53" s="152">
        <v>110000000</v>
      </c>
      <c r="I53" s="145">
        <v>203600</v>
      </c>
      <c r="J53" s="154">
        <v>203600</v>
      </c>
      <c r="K53" s="160">
        <v>0</v>
      </c>
      <c r="L53" s="154">
        <v>203600</v>
      </c>
      <c r="M53" s="152">
        <v>109796400</v>
      </c>
      <c r="N53" s="152">
        <v>0</v>
      </c>
      <c r="O53" s="152">
        <v>0</v>
      </c>
      <c r="P53" s="155">
        <v>1.850909090909091E-3</v>
      </c>
    </row>
    <row r="54" spans="1:16" ht="13.5" thickBot="1" x14ac:dyDescent="0.25">
      <c r="A54" s="150">
        <v>2113134</v>
      </c>
      <c r="B54" s="151" t="s">
        <v>343</v>
      </c>
      <c r="C54" s="152">
        <v>500000000</v>
      </c>
      <c r="D54" s="152">
        <v>0</v>
      </c>
      <c r="E54" s="152">
        <v>0</v>
      </c>
      <c r="F54" s="152">
        <v>0</v>
      </c>
      <c r="G54" s="152">
        <v>0</v>
      </c>
      <c r="H54" s="152">
        <v>500000000</v>
      </c>
      <c r="I54" s="171">
        <v>397691266</v>
      </c>
      <c r="J54" s="177">
        <v>397691266</v>
      </c>
      <c r="K54" s="160">
        <v>32159325</v>
      </c>
      <c r="L54" s="171">
        <v>354924414</v>
      </c>
      <c r="M54" s="152">
        <v>102308734</v>
      </c>
      <c r="N54" s="152">
        <v>0</v>
      </c>
      <c r="O54" s="152">
        <v>10607527</v>
      </c>
      <c r="P54" s="165">
        <v>0.79538253199999998</v>
      </c>
    </row>
    <row r="55" spans="1:16" s="136" customFormat="1" ht="13.5" thickBot="1" x14ac:dyDescent="0.3">
      <c r="A55" s="127" t="s">
        <v>344</v>
      </c>
      <c r="B55" s="128" t="s">
        <v>345</v>
      </c>
      <c r="C55" s="129">
        <v>14301800000</v>
      </c>
      <c r="D55" s="129">
        <v>0</v>
      </c>
      <c r="E55" s="129">
        <v>0</v>
      </c>
      <c r="F55" s="129">
        <v>3476396614.1500001</v>
      </c>
      <c r="G55" s="129">
        <v>1647344981.1500001</v>
      </c>
      <c r="H55" s="129">
        <v>16130851633</v>
      </c>
      <c r="I55" s="129">
        <v>13104376710.219999</v>
      </c>
      <c r="J55" s="129">
        <v>12413945540.820002</v>
      </c>
      <c r="K55" s="174">
        <v>51163979</v>
      </c>
      <c r="L55" s="132">
        <v>9363690692.7599983</v>
      </c>
      <c r="M55" s="129">
        <v>3026474922.7800007</v>
      </c>
      <c r="N55" s="129">
        <v>690431169.39999986</v>
      </c>
      <c r="O55" s="129">
        <v>2999090869.0599999</v>
      </c>
      <c r="P55" s="137">
        <v>0.76957781419450499</v>
      </c>
    </row>
    <row r="56" spans="1:16" s="136" customFormat="1" ht="13.5" thickBot="1" x14ac:dyDescent="0.3">
      <c r="A56" s="127" t="s">
        <v>346</v>
      </c>
      <c r="B56" s="128" t="s">
        <v>347</v>
      </c>
      <c r="C56" s="129">
        <v>1806000000</v>
      </c>
      <c r="D56" s="129">
        <v>0</v>
      </c>
      <c r="E56" s="129">
        <v>0</v>
      </c>
      <c r="F56" s="129">
        <v>486000000</v>
      </c>
      <c r="G56" s="129">
        <v>451839391</v>
      </c>
      <c r="H56" s="129">
        <v>1840160609</v>
      </c>
      <c r="I56" s="129">
        <v>1393631742.8099999</v>
      </c>
      <c r="J56" s="131">
        <v>1230276210.49</v>
      </c>
      <c r="K56" s="179">
        <v>29663896</v>
      </c>
      <c r="L56" s="132">
        <v>785766798.60000002</v>
      </c>
      <c r="M56" s="129">
        <v>446528866.19</v>
      </c>
      <c r="N56" s="129">
        <v>163355532.31999999</v>
      </c>
      <c r="O56" s="129">
        <v>414845515.88999999</v>
      </c>
      <c r="P56" s="137">
        <v>0.66857001746090527</v>
      </c>
    </row>
    <row r="57" spans="1:16" x14ac:dyDescent="0.2">
      <c r="A57" s="156">
        <v>2120032</v>
      </c>
      <c r="B57" s="157" t="s">
        <v>348</v>
      </c>
      <c r="C57" s="152">
        <v>30000000</v>
      </c>
      <c r="D57" s="152">
        <v>0</v>
      </c>
      <c r="E57" s="152">
        <v>0</v>
      </c>
      <c r="F57" s="152">
        <v>0</v>
      </c>
      <c r="G57" s="152">
        <v>5881685</v>
      </c>
      <c r="H57" s="152">
        <v>24118315</v>
      </c>
      <c r="I57" s="145">
        <v>22393952</v>
      </c>
      <c r="J57" s="154">
        <v>22393952</v>
      </c>
      <c r="K57" s="160">
        <v>0</v>
      </c>
      <c r="L57" s="181">
        <v>16290359</v>
      </c>
      <c r="M57" s="152">
        <v>1724363</v>
      </c>
      <c r="N57" s="152">
        <v>0</v>
      </c>
      <c r="O57" s="152">
        <v>6103593</v>
      </c>
      <c r="P57" s="149">
        <v>0.92850400204160199</v>
      </c>
    </row>
    <row r="58" spans="1:16" x14ac:dyDescent="0.2">
      <c r="A58" s="150">
        <v>2120035</v>
      </c>
      <c r="B58" s="151" t="s">
        <v>349</v>
      </c>
      <c r="C58" s="152">
        <v>400000000</v>
      </c>
      <c r="D58" s="152">
        <v>0</v>
      </c>
      <c r="E58" s="152">
        <v>0</v>
      </c>
      <c r="F58" s="152">
        <v>0</v>
      </c>
      <c r="G58" s="152">
        <v>110957706</v>
      </c>
      <c r="H58" s="152">
        <v>289042294</v>
      </c>
      <c r="I58" s="145">
        <v>289042294</v>
      </c>
      <c r="J58" s="154">
        <v>289042294</v>
      </c>
      <c r="K58" s="160">
        <v>0</v>
      </c>
      <c r="L58" s="160">
        <v>97390587</v>
      </c>
      <c r="M58" s="152">
        <v>0</v>
      </c>
      <c r="N58" s="152">
        <v>0</v>
      </c>
      <c r="O58" s="152">
        <v>191651707</v>
      </c>
      <c r="P58" s="155">
        <v>1</v>
      </c>
    </row>
    <row r="59" spans="1:16" x14ac:dyDescent="0.2">
      <c r="A59" s="150">
        <v>2120038</v>
      </c>
      <c r="B59" s="151" t="s">
        <v>350</v>
      </c>
      <c r="C59" s="152">
        <v>100000000</v>
      </c>
      <c r="D59" s="152">
        <v>0</v>
      </c>
      <c r="E59" s="152">
        <v>0</v>
      </c>
      <c r="F59" s="152">
        <v>64000000</v>
      </c>
      <c r="G59" s="152">
        <v>0</v>
      </c>
      <c r="H59" s="152">
        <v>164000000</v>
      </c>
      <c r="I59" s="158">
        <v>82579675</v>
      </c>
      <c r="J59" s="160">
        <v>49617675</v>
      </c>
      <c r="K59" s="160">
        <v>0</v>
      </c>
      <c r="L59" s="160">
        <v>41833294</v>
      </c>
      <c r="M59" s="152">
        <v>81420325</v>
      </c>
      <c r="N59" s="152">
        <v>32962000</v>
      </c>
      <c r="O59" s="152">
        <v>7784381</v>
      </c>
      <c r="P59" s="155">
        <v>0.30254679878048779</v>
      </c>
    </row>
    <row r="60" spans="1:16" x14ac:dyDescent="0.2">
      <c r="A60" s="150">
        <v>2120039</v>
      </c>
      <c r="B60" s="151" t="s">
        <v>351</v>
      </c>
      <c r="C60" s="152">
        <v>400000000</v>
      </c>
      <c r="D60" s="152">
        <v>0</v>
      </c>
      <c r="E60" s="152">
        <v>0</v>
      </c>
      <c r="F60" s="152">
        <v>0</v>
      </c>
      <c r="G60" s="152">
        <v>60000000</v>
      </c>
      <c r="H60" s="152">
        <v>340000000</v>
      </c>
      <c r="I60" s="145">
        <v>332311196.70999998</v>
      </c>
      <c r="J60" s="154">
        <v>302512517.87</v>
      </c>
      <c r="K60" s="160">
        <v>0</v>
      </c>
      <c r="L60" s="160">
        <v>232056823.59999999</v>
      </c>
      <c r="M60" s="152">
        <v>7688803.2900000215</v>
      </c>
      <c r="N60" s="152">
        <v>29798678.839999974</v>
      </c>
      <c r="O60" s="152">
        <v>70455694.270000011</v>
      </c>
      <c r="P60" s="155">
        <v>0.88974269961764707</v>
      </c>
    </row>
    <row r="61" spans="1:16" x14ac:dyDescent="0.2">
      <c r="A61" s="150">
        <v>2120043</v>
      </c>
      <c r="B61" s="151" t="s">
        <v>352</v>
      </c>
      <c r="C61" s="152">
        <v>310000000</v>
      </c>
      <c r="D61" s="152">
        <v>0</v>
      </c>
      <c r="E61" s="152">
        <v>0</v>
      </c>
      <c r="F61" s="152">
        <v>0</v>
      </c>
      <c r="G61" s="152">
        <v>200000000</v>
      </c>
      <c r="H61" s="152">
        <v>110000000</v>
      </c>
      <c r="I61" s="145">
        <v>107168889.48</v>
      </c>
      <c r="J61" s="154">
        <v>105557046</v>
      </c>
      <c r="K61" s="160">
        <v>0</v>
      </c>
      <c r="L61" s="160">
        <v>105557046</v>
      </c>
      <c r="M61" s="152">
        <v>2831110.5199999958</v>
      </c>
      <c r="N61" s="152">
        <v>1611843.4800000042</v>
      </c>
      <c r="O61" s="182">
        <v>0</v>
      </c>
      <c r="P61" s="155">
        <v>0.95960950909090914</v>
      </c>
    </row>
    <row r="62" spans="1:16" x14ac:dyDescent="0.2">
      <c r="A62" s="150">
        <v>2120045</v>
      </c>
      <c r="B62" s="151" t="s">
        <v>353</v>
      </c>
      <c r="C62" s="152">
        <v>50000000</v>
      </c>
      <c r="D62" s="152">
        <v>0</v>
      </c>
      <c r="E62" s="152">
        <v>0</v>
      </c>
      <c r="F62" s="152">
        <v>50000000</v>
      </c>
      <c r="G62" s="152">
        <v>0</v>
      </c>
      <c r="H62" s="152">
        <v>100000000</v>
      </c>
      <c r="I62" s="145">
        <v>86607010</v>
      </c>
      <c r="J62" s="154">
        <v>0</v>
      </c>
      <c r="K62" s="160">
        <v>0</v>
      </c>
      <c r="L62" s="160">
        <v>0</v>
      </c>
      <c r="M62" s="152">
        <v>13392990</v>
      </c>
      <c r="N62" s="152">
        <v>86607010</v>
      </c>
      <c r="O62" s="182">
        <v>0</v>
      </c>
      <c r="P62" s="155">
        <v>0</v>
      </c>
    </row>
    <row r="63" spans="1:16" x14ac:dyDescent="0.2">
      <c r="A63" s="150">
        <v>2120056</v>
      </c>
      <c r="B63" s="151" t="s">
        <v>354</v>
      </c>
      <c r="C63" s="152">
        <v>20000000</v>
      </c>
      <c r="D63" s="152">
        <v>0</v>
      </c>
      <c r="E63" s="152">
        <v>0</v>
      </c>
      <c r="F63" s="152">
        <v>0</v>
      </c>
      <c r="G63" s="152">
        <v>0</v>
      </c>
      <c r="H63" s="152">
        <v>20000000</v>
      </c>
      <c r="I63" s="145">
        <v>17100025.620000001</v>
      </c>
      <c r="J63" s="154">
        <v>17100025.620000001</v>
      </c>
      <c r="K63" s="160">
        <v>0</v>
      </c>
      <c r="L63" s="160">
        <v>0</v>
      </c>
      <c r="M63" s="152">
        <v>2899974.379999999</v>
      </c>
      <c r="N63" s="152">
        <v>0</v>
      </c>
      <c r="O63" s="182">
        <v>17100025.620000001</v>
      </c>
      <c r="P63" s="155">
        <v>0.85500128100000006</v>
      </c>
    </row>
    <row r="64" spans="1:16" x14ac:dyDescent="0.2">
      <c r="A64" s="150">
        <v>2120057</v>
      </c>
      <c r="B64" s="151" t="s">
        <v>355</v>
      </c>
      <c r="C64" s="152">
        <v>100000000</v>
      </c>
      <c r="D64" s="152">
        <v>0</v>
      </c>
      <c r="E64" s="152">
        <v>0</v>
      </c>
      <c r="F64" s="152">
        <v>0</v>
      </c>
      <c r="G64" s="152">
        <v>75000000</v>
      </c>
      <c r="H64" s="152">
        <v>25000000</v>
      </c>
      <c r="I64" s="145">
        <v>0</v>
      </c>
      <c r="J64" s="154">
        <v>0</v>
      </c>
      <c r="K64" s="160">
        <v>0</v>
      </c>
      <c r="L64" s="160">
        <v>0</v>
      </c>
      <c r="M64" s="152">
        <v>25000000</v>
      </c>
      <c r="N64" s="152">
        <v>0</v>
      </c>
      <c r="O64" s="182">
        <v>0</v>
      </c>
      <c r="P64" s="155">
        <v>0</v>
      </c>
    </row>
    <row r="65" spans="1:16" x14ac:dyDescent="0.2">
      <c r="A65" s="150">
        <v>2120064</v>
      </c>
      <c r="B65" s="151" t="s">
        <v>356</v>
      </c>
      <c r="C65" s="152">
        <v>350000000</v>
      </c>
      <c r="D65" s="152">
        <v>0</v>
      </c>
      <c r="E65" s="152">
        <v>0</v>
      </c>
      <c r="F65" s="152">
        <v>205000000</v>
      </c>
      <c r="G65" s="152">
        <v>0</v>
      </c>
      <c r="H65" s="152">
        <v>555000000</v>
      </c>
      <c r="I65" s="171">
        <v>400000000</v>
      </c>
      <c r="J65" s="177">
        <v>400000000</v>
      </c>
      <c r="K65" s="183">
        <v>29663896</v>
      </c>
      <c r="L65" s="158">
        <v>263997989</v>
      </c>
      <c r="M65" s="152">
        <v>155000000</v>
      </c>
      <c r="N65" s="152">
        <v>0</v>
      </c>
      <c r="O65" s="182">
        <v>106338115</v>
      </c>
      <c r="P65" s="155">
        <v>0.72072072072072069</v>
      </c>
    </row>
    <row r="66" spans="1:16" ht="26.25" thickBot="1" x14ac:dyDescent="0.25">
      <c r="A66" s="150">
        <v>2120071</v>
      </c>
      <c r="B66" s="151" t="s">
        <v>357</v>
      </c>
      <c r="C66" s="152">
        <v>46000000</v>
      </c>
      <c r="D66" s="152">
        <v>0</v>
      </c>
      <c r="E66" s="152">
        <v>0</v>
      </c>
      <c r="F66" s="152">
        <v>167000000</v>
      </c>
      <c r="G66" s="152">
        <v>0</v>
      </c>
      <c r="H66" s="152">
        <v>213000000</v>
      </c>
      <c r="I66" s="145">
        <v>56428700</v>
      </c>
      <c r="J66" s="184">
        <v>44052700</v>
      </c>
      <c r="K66" s="185">
        <v>0</v>
      </c>
      <c r="L66" s="186">
        <v>28640700</v>
      </c>
      <c r="M66" s="152">
        <v>156571300</v>
      </c>
      <c r="N66" s="152">
        <v>12376000</v>
      </c>
      <c r="O66" s="182">
        <v>15412000</v>
      </c>
      <c r="P66" s="165">
        <v>0.20682018779342723</v>
      </c>
    </row>
    <row r="67" spans="1:16" s="136" customFormat="1" ht="13.5" thickBot="1" x14ac:dyDescent="0.3">
      <c r="A67" s="127" t="s">
        <v>358</v>
      </c>
      <c r="B67" s="128" t="s">
        <v>359</v>
      </c>
      <c r="C67" s="129">
        <v>12225800000</v>
      </c>
      <c r="D67" s="129">
        <v>0</v>
      </c>
      <c r="E67" s="129">
        <v>0</v>
      </c>
      <c r="F67" s="174">
        <v>2990396614.1500001</v>
      </c>
      <c r="G67" s="174">
        <v>1195505590.1500001</v>
      </c>
      <c r="H67" s="129">
        <v>14020691024</v>
      </c>
      <c r="I67" s="129">
        <v>11704528703.41</v>
      </c>
      <c r="J67" s="187">
        <v>11178263113.330002</v>
      </c>
      <c r="K67" s="188">
        <v>21500083</v>
      </c>
      <c r="L67" s="188">
        <v>8572517677.1599989</v>
      </c>
      <c r="M67" s="129">
        <v>2316162320.5900006</v>
      </c>
      <c r="N67" s="129">
        <v>526265590.07999992</v>
      </c>
      <c r="O67" s="129">
        <v>2584245353.1700001</v>
      </c>
      <c r="P67" s="137">
        <v>0.7972690571524288</v>
      </c>
    </row>
    <row r="68" spans="1:16" ht="25.5" x14ac:dyDescent="0.2">
      <c r="A68" s="150">
        <v>2121036</v>
      </c>
      <c r="B68" s="151" t="s">
        <v>360</v>
      </c>
      <c r="C68" s="152">
        <v>1049000000</v>
      </c>
      <c r="D68" s="152">
        <v>0</v>
      </c>
      <c r="E68" s="152">
        <v>0</v>
      </c>
      <c r="F68" s="49">
        <v>0</v>
      </c>
      <c r="G68" s="49">
        <v>250700843</v>
      </c>
      <c r="H68" s="152">
        <v>798299157</v>
      </c>
      <c r="I68" s="147">
        <v>471542250</v>
      </c>
      <c r="J68" s="145">
        <v>471542250</v>
      </c>
      <c r="K68" s="176">
        <v>0</v>
      </c>
      <c r="L68" s="147">
        <v>2015132</v>
      </c>
      <c r="M68" s="152">
        <v>326756907</v>
      </c>
      <c r="N68" s="152">
        <v>0</v>
      </c>
      <c r="O68" s="152">
        <v>469527118</v>
      </c>
      <c r="P68" s="149">
        <v>0.59068363766291687</v>
      </c>
    </row>
    <row r="69" spans="1:16" x14ac:dyDescent="0.2">
      <c r="A69" s="150">
        <v>2121037</v>
      </c>
      <c r="B69" s="151" t="s">
        <v>361</v>
      </c>
      <c r="C69" s="152">
        <v>375000000</v>
      </c>
      <c r="D69" s="152">
        <v>0</v>
      </c>
      <c r="E69" s="152">
        <v>0</v>
      </c>
      <c r="F69" s="152">
        <v>0</v>
      </c>
      <c r="G69" s="152">
        <v>64939708</v>
      </c>
      <c r="H69" s="152">
        <v>310060292</v>
      </c>
      <c r="I69" s="154">
        <v>292710068</v>
      </c>
      <c r="J69" s="145">
        <v>292710068</v>
      </c>
      <c r="K69" s="160">
        <v>0</v>
      </c>
      <c r="L69" s="154">
        <v>101585162</v>
      </c>
      <c r="M69" s="152">
        <v>17350224</v>
      </c>
      <c r="N69" s="152">
        <v>0</v>
      </c>
      <c r="O69" s="152">
        <v>191124906</v>
      </c>
      <c r="P69" s="149">
        <v>0.94404241869191041</v>
      </c>
    </row>
    <row r="70" spans="1:16" x14ac:dyDescent="0.2">
      <c r="A70" s="150">
        <v>2121040</v>
      </c>
      <c r="B70" s="151" t="s">
        <v>362</v>
      </c>
      <c r="C70" s="152">
        <v>0</v>
      </c>
      <c r="D70" s="152">
        <v>0</v>
      </c>
      <c r="E70" s="152">
        <v>0</v>
      </c>
      <c r="F70" s="152">
        <v>0</v>
      </c>
      <c r="G70" s="152">
        <v>0</v>
      </c>
      <c r="H70" s="152">
        <v>0</v>
      </c>
      <c r="I70" s="160">
        <v>0</v>
      </c>
      <c r="J70" s="158">
        <v>0</v>
      </c>
      <c r="K70" s="160">
        <v>0</v>
      </c>
      <c r="L70" s="160">
        <v>0</v>
      </c>
      <c r="M70" s="152">
        <v>0</v>
      </c>
      <c r="N70" s="152">
        <v>0</v>
      </c>
      <c r="O70" s="152">
        <v>0</v>
      </c>
      <c r="P70" s="149">
        <v>0</v>
      </c>
    </row>
    <row r="71" spans="1:16" x14ac:dyDescent="0.2">
      <c r="A71" s="150">
        <v>2121041</v>
      </c>
      <c r="B71" s="151" t="s">
        <v>363</v>
      </c>
      <c r="C71" s="152">
        <v>50000000</v>
      </c>
      <c r="D71" s="152">
        <v>0</v>
      </c>
      <c r="E71" s="152">
        <v>0</v>
      </c>
      <c r="F71" s="152">
        <v>0</v>
      </c>
      <c r="G71" s="152">
        <v>0</v>
      </c>
      <c r="H71" s="152">
        <v>50000000</v>
      </c>
      <c r="I71" s="154">
        <v>47400556</v>
      </c>
      <c r="J71" s="145">
        <v>47400556</v>
      </c>
      <c r="K71" s="160">
        <v>0</v>
      </c>
      <c r="L71" s="154">
        <v>45051059</v>
      </c>
      <c r="M71" s="152">
        <v>2599444</v>
      </c>
      <c r="N71" s="152">
        <v>0</v>
      </c>
      <c r="O71" s="152">
        <v>2349497</v>
      </c>
      <c r="P71" s="155">
        <v>0.94801111999999998</v>
      </c>
    </row>
    <row r="72" spans="1:16" x14ac:dyDescent="0.2">
      <c r="A72" s="150">
        <v>2121046</v>
      </c>
      <c r="B72" s="151" t="s">
        <v>363</v>
      </c>
      <c r="C72" s="152">
        <v>50000000</v>
      </c>
      <c r="D72" s="152">
        <v>0</v>
      </c>
      <c r="E72" s="152">
        <v>0</v>
      </c>
      <c r="F72" s="152">
        <v>0</v>
      </c>
      <c r="G72" s="152">
        <v>0</v>
      </c>
      <c r="H72" s="152">
        <v>50000000</v>
      </c>
      <c r="I72" s="154">
        <v>48931364</v>
      </c>
      <c r="J72" s="145">
        <v>46643504</v>
      </c>
      <c r="K72" s="160">
        <v>0</v>
      </c>
      <c r="L72" s="154">
        <v>38215004</v>
      </c>
      <c r="M72" s="152">
        <v>1068636</v>
      </c>
      <c r="N72" s="152">
        <v>2287860</v>
      </c>
      <c r="O72" s="152">
        <v>8428500</v>
      </c>
      <c r="P72" s="155">
        <v>0.93287008000000005</v>
      </c>
    </row>
    <row r="73" spans="1:16" x14ac:dyDescent="0.2">
      <c r="A73" s="156">
        <v>2121048</v>
      </c>
      <c r="B73" s="157" t="s">
        <v>364</v>
      </c>
      <c r="C73" s="152">
        <v>5000000</v>
      </c>
      <c r="D73" s="152">
        <v>0</v>
      </c>
      <c r="E73" s="152">
        <v>0</v>
      </c>
      <c r="F73" s="152">
        <v>0</v>
      </c>
      <c r="G73" s="152">
        <v>0</v>
      </c>
      <c r="H73" s="152">
        <v>5000000</v>
      </c>
      <c r="I73" s="154">
        <v>3798773</v>
      </c>
      <c r="J73" s="145">
        <v>3798773</v>
      </c>
      <c r="K73" s="160">
        <v>0</v>
      </c>
      <c r="L73" s="154">
        <v>3798773</v>
      </c>
      <c r="M73" s="152">
        <v>1201227</v>
      </c>
      <c r="N73" s="152">
        <v>0</v>
      </c>
      <c r="O73" s="152">
        <v>0</v>
      </c>
      <c r="P73" s="155">
        <v>0.75975459999999995</v>
      </c>
    </row>
    <row r="74" spans="1:16" x14ac:dyDescent="0.2">
      <c r="A74" s="150">
        <v>2121052</v>
      </c>
      <c r="B74" s="151" t="s">
        <v>365</v>
      </c>
      <c r="C74" s="152">
        <v>300000000</v>
      </c>
      <c r="D74" s="152">
        <v>0</v>
      </c>
      <c r="E74" s="152">
        <v>0</v>
      </c>
      <c r="F74" s="152">
        <v>0</v>
      </c>
      <c r="G74" s="152">
        <v>0</v>
      </c>
      <c r="H74" s="152">
        <v>300000000</v>
      </c>
      <c r="I74" s="160">
        <v>252481413.25999999</v>
      </c>
      <c r="J74" s="158">
        <v>252481413.25999999</v>
      </c>
      <c r="K74" s="160">
        <v>21375930</v>
      </c>
      <c r="L74" s="160">
        <v>170757714.25</v>
      </c>
      <c r="M74" s="152">
        <v>47518586.74000001</v>
      </c>
      <c r="N74" s="152">
        <v>0</v>
      </c>
      <c r="O74" s="152">
        <v>60347769.00999999</v>
      </c>
      <c r="P74" s="155">
        <v>0.84160471086666666</v>
      </c>
    </row>
    <row r="75" spans="1:16" x14ac:dyDescent="0.2">
      <c r="A75" s="150">
        <v>2121053</v>
      </c>
      <c r="B75" s="151" t="s">
        <v>366</v>
      </c>
      <c r="C75" s="152">
        <v>2000000000</v>
      </c>
      <c r="D75" s="152">
        <v>0</v>
      </c>
      <c r="E75" s="152">
        <v>0</v>
      </c>
      <c r="F75" s="152">
        <v>685396614.14999998</v>
      </c>
      <c r="G75" s="152">
        <v>150000000</v>
      </c>
      <c r="H75" s="152">
        <v>2535396614.1500001</v>
      </c>
      <c r="I75" s="154">
        <v>2512844938</v>
      </c>
      <c r="J75" s="145">
        <v>2512825653</v>
      </c>
      <c r="K75" s="160">
        <v>0</v>
      </c>
      <c r="L75" s="154">
        <v>2510031337.4499998</v>
      </c>
      <c r="M75" s="152">
        <v>22551676.150000095</v>
      </c>
      <c r="N75" s="152">
        <v>19285</v>
      </c>
      <c r="O75" s="152">
        <v>2794315.5500001907</v>
      </c>
      <c r="P75" s="155">
        <v>0.99109766060898241</v>
      </c>
    </row>
    <row r="76" spans="1:16" x14ac:dyDescent="0.2">
      <c r="A76" s="150">
        <v>2121054</v>
      </c>
      <c r="B76" s="151" t="s">
        <v>367</v>
      </c>
      <c r="C76" s="152">
        <v>70000000</v>
      </c>
      <c r="D76" s="152">
        <v>0</v>
      </c>
      <c r="E76" s="152">
        <v>0</v>
      </c>
      <c r="F76" s="152">
        <v>0</v>
      </c>
      <c r="G76" s="152">
        <v>0</v>
      </c>
      <c r="H76" s="152">
        <v>70000000</v>
      </c>
      <c r="I76" s="154">
        <v>23815500</v>
      </c>
      <c r="J76" s="145">
        <v>0</v>
      </c>
      <c r="K76" s="160">
        <v>0</v>
      </c>
      <c r="L76" s="154">
        <v>0</v>
      </c>
      <c r="M76" s="152">
        <v>46184500</v>
      </c>
      <c r="N76" s="152">
        <v>23815500</v>
      </c>
      <c r="O76" s="152">
        <v>0</v>
      </c>
      <c r="P76" s="155">
        <v>0</v>
      </c>
    </row>
    <row r="77" spans="1:16" x14ac:dyDescent="0.2">
      <c r="A77" s="156">
        <v>2121055</v>
      </c>
      <c r="B77" s="157" t="s">
        <v>368</v>
      </c>
      <c r="C77" s="152">
        <v>3200000000</v>
      </c>
      <c r="D77" s="152">
        <v>0</v>
      </c>
      <c r="E77" s="152">
        <v>0</v>
      </c>
      <c r="F77" s="152">
        <v>150000000</v>
      </c>
      <c r="G77" s="152">
        <v>0</v>
      </c>
      <c r="H77" s="152">
        <v>3350000000</v>
      </c>
      <c r="I77" s="154">
        <v>2628727943.4299998</v>
      </c>
      <c r="J77" s="145">
        <v>2628584998.3499999</v>
      </c>
      <c r="K77" s="160">
        <v>124153</v>
      </c>
      <c r="L77" s="154">
        <v>2623133315.3499999</v>
      </c>
      <c r="M77" s="152">
        <v>721272056.57000017</v>
      </c>
      <c r="N77" s="152">
        <v>142945.07999992371</v>
      </c>
      <c r="O77" s="152">
        <v>5327530</v>
      </c>
      <c r="P77" s="155">
        <v>0.78465223831343278</v>
      </c>
    </row>
    <row r="78" spans="1:16" x14ac:dyDescent="0.2">
      <c r="A78" s="150">
        <v>2121062</v>
      </c>
      <c r="B78" s="151" t="s">
        <v>369</v>
      </c>
      <c r="C78" s="152">
        <v>936800000</v>
      </c>
      <c r="D78" s="152">
        <v>0</v>
      </c>
      <c r="E78" s="152">
        <v>0</v>
      </c>
      <c r="F78" s="152">
        <v>0</v>
      </c>
      <c r="G78" s="152">
        <v>0</v>
      </c>
      <c r="H78" s="152">
        <v>936800000</v>
      </c>
      <c r="I78" s="160">
        <v>747245271.61000001</v>
      </c>
      <c r="J78" s="158">
        <v>747245271.61000001</v>
      </c>
      <c r="K78" s="160">
        <v>0</v>
      </c>
      <c r="L78" s="160">
        <v>437126557</v>
      </c>
      <c r="M78" s="152">
        <v>189554728.38999999</v>
      </c>
      <c r="N78" s="152">
        <v>0</v>
      </c>
      <c r="O78" s="152">
        <v>310118714.61000001</v>
      </c>
      <c r="P78" s="155">
        <v>0.79765720709863364</v>
      </c>
    </row>
    <row r="79" spans="1:16" ht="25.5" x14ac:dyDescent="0.2">
      <c r="A79" s="150">
        <v>2121067</v>
      </c>
      <c r="B79" s="151" t="s">
        <v>370</v>
      </c>
      <c r="C79" s="152">
        <v>150000000</v>
      </c>
      <c r="D79" s="152">
        <v>0</v>
      </c>
      <c r="E79" s="152">
        <v>0</v>
      </c>
      <c r="F79" s="152">
        <v>0</v>
      </c>
      <c r="G79" s="152">
        <v>0</v>
      </c>
      <c r="H79" s="152">
        <v>150000000</v>
      </c>
      <c r="I79" s="160">
        <v>0</v>
      </c>
      <c r="J79" s="158">
        <v>0</v>
      </c>
      <c r="K79" s="160">
        <v>0</v>
      </c>
      <c r="L79" s="160">
        <v>0</v>
      </c>
      <c r="M79" s="152">
        <v>150000000</v>
      </c>
      <c r="N79" s="152">
        <v>0</v>
      </c>
      <c r="O79" s="152">
        <v>0</v>
      </c>
      <c r="P79" s="155">
        <v>0</v>
      </c>
    </row>
    <row r="80" spans="1:16" x14ac:dyDescent="0.2">
      <c r="A80" s="156">
        <v>2121070</v>
      </c>
      <c r="B80" s="157" t="s">
        <v>371</v>
      </c>
      <c r="C80" s="152">
        <v>0</v>
      </c>
      <c r="D80" s="152">
        <v>0</v>
      </c>
      <c r="E80" s="152">
        <v>0</v>
      </c>
      <c r="F80" s="152">
        <v>0</v>
      </c>
      <c r="G80" s="152">
        <v>0</v>
      </c>
      <c r="H80" s="152">
        <v>0</v>
      </c>
      <c r="I80" s="154">
        <v>0</v>
      </c>
      <c r="J80" s="145">
        <v>0</v>
      </c>
      <c r="K80" s="160">
        <v>0</v>
      </c>
      <c r="L80" s="154">
        <v>0</v>
      </c>
      <c r="M80" s="152">
        <v>0</v>
      </c>
      <c r="N80" s="152">
        <v>0</v>
      </c>
      <c r="O80" s="152">
        <v>0</v>
      </c>
      <c r="P80" s="155">
        <v>0</v>
      </c>
    </row>
    <row r="81" spans="1:16" x14ac:dyDescent="0.2">
      <c r="A81" s="150">
        <v>2121072</v>
      </c>
      <c r="B81" s="151" t="s">
        <v>372</v>
      </c>
      <c r="C81" s="152">
        <v>3800000000</v>
      </c>
      <c r="D81" s="152">
        <v>0</v>
      </c>
      <c r="E81" s="152">
        <v>0</v>
      </c>
      <c r="F81" s="152">
        <v>1555000000</v>
      </c>
      <c r="G81" s="152">
        <v>625396614.14999998</v>
      </c>
      <c r="H81" s="152">
        <v>4729603385.8500004</v>
      </c>
      <c r="I81" s="154">
        <v>4035292770</v>
      </c>
      <c r="J81" s="145">
        <v>4035292770</v>
      </c>
      <c r="K81" s="160">
        <v>0</v>
      </c>
      <c r="L81" s="154">
        <v>2517966445</v>
      </c>
      <c r="M81" s="152">
        <v>694310615.85000038</v>
      </c>
      <c r="N81" s="152">
        <v>0</v>
      </c>
      <c r="O81" s="152">
        <v>1517326325</v>
      </c>
      <c r="P81" s="155">
        <v>0.85319897691057245</v>
      </c>
    </row>
    <row r="82" spans="1:16" x14ac:dyDescent="0.2">
      <c r="A82" s="550">
        <v>2121074</v>
      </c>
      <c r="B82" s="551" t="s">
        <v>373</v>
      </c>
      <c r="C82" s="170">
        <v>0</v>
      </c>
      <c r="D82" s="170">
        <v>0</v>
      </c>
      <c r="E82" s="170">
        <v>0</v>
      </c>
      <c r="F82" s="170">
        <v>0</v>
      </c>
      <c r="G82" s="170">
        <v>0</v>
      </c>
      <c r="H82" s="170">
        <v>0</v>
      </c>
      <c r="I82" s="553">
        <v>0</v>
      </c>
      <c r="J82" s="552">
        <v>0</v>
      </c>
      <c r="K82" s="185">
        <v>0</v>
      </c>
      <c r="L82" s="553">
        <v>0</v>
      </c>
      <c r="M82" s="170">
        <v>0</v>
      </c>
      <c r="N82" s="170">
        <v>0</v>
      </c>
      <c r="O82" s="170">
        <v>0</v>
      </c>
      <c r="P82" s="165">
        <v>0</v>
      </c>
    </row>
    <row r="83" spans="1:16" x14ac:dyDescent="0.2">
      <c r="A83" s="606">
        <v>2121076</v>
      </c>
      <c r="B83" s="607" t="s">
        <v>374</v>
      </c>
      <c r="C83" s="49">
        <v>120000000</v>
      </c>
      <c r="D83" s="49">
        <v>0</v>
      </c>
      <c r="E83" s="49">
        <v>0</v>
      </c>
      <c r="F83" s="49">
        <v>600000000</v>
      </c>
      <c r="G83" s="49">
        <v>50000000</v>
      </c>
      <c r="H83" s="49">
        <v>670000000</v>
      </c>
      <c r="I83" s="175">
        <v>594617178.11000001</v>
      </c>
      <c r="J83" s="207">
        <v>94617178.109999999</v>
      </c>
      <c r="K83" s="176">
        <v>0</v>
      </c>
      <c r="L83" s="175">
        <v>94617178.109999999</v>
      </c>
      <c r="M83" s="49">
        <v>75382821.889999986</v>
      </c>
      <c r="N83" s="49">
        <v>500000000</v>
      </c>
      <c r="O83" s="49">
        <v>0</v>
      </c>
      <c r="P83" s="149">
        <v>0.14121966882089551</v>
      </c>
    </row>
    <row r="84" spans="1:16" ht="13.5" thickBot="1" x14ac:dyDescent="0.25">
      <c r="A84" s="608">
        <v>2121078</v>
      </c>
      <c r="B84" s="151" t="s">
        <v>375</v>
      </c>
      <c r="C84" s="152">
        <v>120000000</v>
      </c>
      <c r="D84" s="152">
        <v>0</v>
      </c>
      <c r="E84" s="152">
        <v>0</v>
      </c>
      <c r="F84" s="170">
        <v>0</v>
      </c>
      <c r="G84" s="170">
        <v>54468425</v>
      </c>
      <c r="H84" s="152">
        <v>65531575</v>
      </c>
      <c r="I84" s="154">
        <v>45120678</v>
      </c>
      <c r="J84" s="145">
        <v>45120678</v>
      </c>
      <c r="K84" s="185">
        <v>0</v>
      </c>
      <c r="L84" s="145">
        <v>28220000</v>
      </c>
      <c r="M84" s="152">
        <v>20410897</v>
      </c>
      <c r="N84" s="152">
        <v>0</v>
      </c>
      <c r="O84" s="152">
        <v>16900678</v>
      </c>
      <c r="P84" s="155">
        <v>0.68853339783150336</v>
      </c>
    </row>
    <row r="85" spans="1:16" s="136" customFormat="1" ht="13.5" thickBot="1" x14ac:dyDescent="0.3">
      <c r="A85" s="128" t="s">
        <v>376</v>
      </c>
      <c r="B85" s="128" t="s">
        <v>377</v>
      </c>
      <c r="C85" s="129">
        <v>270000000</v>
      </c>
      <c r="D85" s="129">
        <v>0</v>
      </c>
      <c r="E85" s="129">
        <v>0</v>
      </c>
      <c r="F85" s="187">
        <v>0</v>
      </c>
      <c r="G85" s="166">
        <v>0</v>
      </c>
      <c r="H85" s="129">
        <v>270000000</v>
      </c>
      <c r="I85" s="129">
        <v>6216264</v>
      </c>
      <c r="J85" s="167">
        <v>5406217</v>
      </c>
      <c r="K85" s="191">
        <v>0</v>
      </c>
      <c r="L85" s="129">
        <v>5406217</v>
      </c>
      <c r="M85" s="129">
        <v>263783736</v>
      </c>
      <c r="N85" s="129">
        <v>810047</v>
      </c>
      <c r="O85" s="129">
        <v>0</v>
      </c>
      <c r="P85" s="137">
        <v>2.0023025925925926E-2</v>
      </c>
    </row>
    <row r="86" spans="1:16" x14ac:dyDescent="0.2">
      <c r="A86" s="608">
        <v>2122044</v>
      </c>
      <c r="B86" s="151" t="s">
        <v>378</v>
      </c>
      <c r="C86" s="152">
        <v>250000000</v>
      </c>
      <c r="D86" s="152">
        <v>0</v>
      </c>
      <c r="E86" s="152">
        <v>0</v>
      </c>
      <c r="F86" s="152">
        <v>0</v>
      </c>
      <c r="G86" s="152">
        <v>0</v>
      </c>
      <c r="H86" s="152">
        <v>250000000</v>
      </c>
      <c r="I86" s="152">
        <v>6216264</v>
      </c>
      <c r="J86" s="148">
        <v>5406217</v>
      </c>
      <c r="K86" s="152">
        <v>0</v>
      </c>
      <c r="L86" s="158">
        <v>5406217</v>
      </c>
      <c r="M86" s="152">
        <v>243783736</v>
      </c>
      <c r="N86" s="152">
        <v>810047</v>
      </c>
      <c r="O86" s="152">
        <v>0</v>
      </c>
      <c r="P86" s="149">
        <v>2.1624867999999998E-2</v>
      </c>
    </row>
    <row r="87" spans="1:16" x14ac:dyDescent="0.25">
      <c r="A87" s="608">
        <v>2122049</v>
      </c>
      <c r="B87" s="151" t="s">
        <v>77</v>
      </c>
      <c r="C87" s="152">
        <v>20000000</v>
      </c>
      <c r="D87" s="152">
        <v>0</v>
      </c>
      <c r="E87" s="152">
        <v>0</v>
      </c>
      <c r="F87" s="152">
        <v>0</v>
      </c>
      <c r="G87" s="152">
        <v>0</v>
      </c>
      <c r="H87" s="152">
        <v>20000000</v>
      </c>
      <c r="I87" s="152">
        <v>0</v>
      </c>
      <c r="J87" s="148">
        <v>0</v>
      </c>
      <c r="K87" s="152">
        <v>0</v>
      </c>
      <c r="L87" s="152">
        <v>0</v>
      </c>
      <c r="M87" s="152">
        <v>20000000</v>
      </c>
      <c r="N87" s="152">
        <v>0</v>
      </c>
      <c r="O87" s="152">
        <v>0</v>
      </c>
      <c r="P87" s="155">
        <v>0</v>
      </c>
    </row>
    <row r="88" spans="1:16" ht="26.25" thickBot="1" x14ac:dyDescent="0.3">
      <c r="A88" s="608">
        <v>2122050</v>
      </c>
      <c r="B88" s="151" t="s">
        <v>379</v>
      </c>
      <c r="C88" s="152">
        <v>0</v>
      </c>
      <c r="D88" s="152">
        <v>0</v>
      </c>
      <c r="E88" s="152">
        <v>0</v>
      </c>
      <c r="F88" s="152">
        <v>0</v>
      </c>
      <c r="G88" s="152">
        <v>0</v>
      </c>
      <c r="H88" s="152">
        <v>0</v>
      </c>
      <c r="I88" s="152">
        <v>0</v>
      </c>
      <c r="J88" s="148">
        <v>0</v>
      </c>
      <c r="K88" s="152">
        <v>0</v>
      </c>
      <c r="L88" s="152">
        <v>0</v>
      </c>
      <c r="M88" s="152">
        <v>0</v>
      </c>
      <c r="N88" s="152">
        <v>0</v>
      </c>
      <c r="O88" s="152">
        <v>0</v>
      </c>
      <c r="P88" s="165">
        <v>0</v>
      </c>
    </row>
    <row r="89" spans="1:16" s="136" customFormat="1" ht="13.5" thickBot="1" x14ac:dyDescent="0.3">
      <c r="A89" s="128" t="s">
        <v>380</v>
      </c>
      <c r="B89" s="128" t="s">
        <v>381</v>
      </c>
      <c r="C89" s="129">
        <v>55199123062</v>
      </c>
      <c r="D89" s="129">
        <v>0</v>
      </c>
      <c r="E89" s="129">
        <v>0</v>
      </c>
      <c r="F89" s="129">
        <v>4064683567</v>
      </c>
      <c r="G89" s="129">
        <v>1521795878</v>
      </c>
      <c r="H89" s="129">
        <v>57742010751</v>
      </c>
      <c r="I89" s="129">
        <v>48966591879.940002</v>
      </c>
      <c r="J89" s="192">
        <v>48901346102.330002</v>
      </c>
      <c r="K89" s="129">
        <v>32215550</v>
      </c>
      <c r="L89" s="129">
        <v>48648502199.330002</v>
      </c>
      <c r="M89" s="129">
        <v>8775418871.0600014</v>
      </c>
      <c r="N89" s="129">
        <v>65245777.609998703</v>
      </c>
      <c r="O89" s="129">
        <v>220628353</v>
      </c>
      <c r="P89" s="137">
        <v>0.84689371683307912</v>
      </c>
    </row>
    <row r="90" spans="1:16" s="136" customFormat="1" ht="26.25" customHeight="1" thickBot="1" x14ac:dyDescent="0.3">
      <c r="A90" s="128" t="s">
        <v>382</v>
      </c>
      <c r="B90" s="128" t="s">
        <v>383</v>
      </c>
      <c r="C90" s="129">
        <v>25649830062</v>
      </c>
      <c r="D90" s="129">
        <v>0</v>
      </c>
      <c r="E90" s="129">
        <v>0</v>
      </c>
      <c r="F90" s="129">
        <v>702435200</v>
      </c>
      <c r="G90" s="129">
        <v>1500000000</v>
      </c>
      <c r="H90" s="129">
        <v>24852265262</v>
      </c>
      <c r="I90" s="129">
        <v>20767682842.110001</v>
      </c>
      <c r="J90" s="601">
        <v>20767682842.110001</v>
      </c>
      <c r="K90" s="192">
        <v>0</v>
      </c>
      <c r="L90" s="129">
        <v>20585492319.110001</v>
      </c>
      <c r="M90" s="129">
        <v>4084582419.8899999</v>
      </c>
      <c r="N90" s="129">
        <v>0</v>
      </c>
      <c r="O90" s="129">
        <v>182190523</v>
      </c>
      <c r="P90" s="609">
        <v>0.83564546825695318</v>
      </c>
    </row>
    <row r="91" spans="1:16" x14ac:dyDescent="0.2">
      <c r="A91" s="608">
        <v>2130089</v>
      </c>
      <c r="B91" s="151" t="s">
        <v>384</v>
      </c>
      <c r="C91" s="152">
        <v>273800000</v>
      </c>
      <c r="D91" s="152">
        <v>0</v>
      </c>
      <c r="E91" s="152">
        <v>0</v>
      </c>
      <c r="F91" s="152">
        <v>0</v>
      </c>
      <c r="G91" s="152">
        <v>0</v>
      </c>
      <c r="H91" s="152">
        <v>273800000</v>
      </c>
      <c r="I91" s="143">
        <v>91266666</v>
      </c>
      <c r="J91" s="602">
        <v>91266666</v>
      </c>
      <c r="K91" s="176">
        <v>0</v>
      </c>
      <c r="L91" s="144">
        <v>91266666</v>
      </c>
      <c r="M91" s="152">
        <v>182533334</v>
      </c>
      <c r="N91" s="152">
        <v>0</v>
      </c>
      <c r="O91" s="152">
        <v>0</v>
      </c>
      <c r="P91" s="149">
        <v>0.33333333089846601</v>
      </c>
    </row>
    <row r="92" spans="1:16" x14ac:dyDescent="0.2">
      <c r="A92" s="608">
        <v>2130090</v>
      </c>
      <c r="B92" s="151" t="s">
        <v>385</v>
      </c>
      <c r="C92" s="152">
        <v>1500000000</v>
      </c>
      <c r="D92" s="152">
        <v>0</v>
      </c>
      <c r="E92" s="152">
        <v>0</v>
      </c>
      <c r="F92" s="152">
        <v>0</v>
      </c>
      <c r="G92" s="152">
        <v>1500000000</v>
      </c>
      <c r="H92" s="152">
        <v>0</v>
      </c>
      <c r="I92" s="194">
        <v>0</v>
      </c>
      <c r="J92" s="603">
        <v>0</v>
      </c>
      <c r="K92" s="160">
        <v>0</v>
      </c>
      <c r="L92" s="194">
        <v>0</v>
      </c>
      <c r="M92" s="152">
        <v>0</v>
      </c>
      <c r="N92" s="152">
        <v>0</v>
      </c>
      <c r="O92" s="152">
        <v>0</v>
      </c>
      <c r="P92" s="155">
        <v>0</v>
      </c>
    </row>
    <row r="93" spans="1:16" x14ac:dyDescent="0.2">
      <c r="A93" s="608">
        <v>2130104</v>
      </c>
      <c r="B93" s="151" t="s">
        <v>386</v>
      </c>
      <c r="C93" s="152">
        <v>1000000</v>
      </c>
      <c r="D93" s="152">
        <v>0</v>
      </c>
      <c r="E93" s="152">
        <v>0</v>
      </c>
      <c r="F93" s="152">
        <v>0</v>
      </c>
      <c r="G93" s="152">
        <v>0</v>
      </c>
      <c r="H93" s="152">
        <v>1000000</v>
      </c>
      <c r="I93" s="194">
        <v>0</v>
      </c>
      <c r="J93" s="603">
        <v>0</v>
      </c>
      <c r="K93" s="160">
        <v>0</v>
      </c>
      <c r="L93" s="194">
        <v>0</v>
      </c>
      <c r="M93" s="152">
        <v>1000000</v>
      </c>
      <c r="N93" s="152">
        <v>0</v>
      </c>
      <c r="O93" s="152">
        <v>0</v>
      </c>
      <c r="P93" s="155">
        <v>0</v>
      </c>
    </row>
    <row r="94" spans="1:16" x14ac:dyDescent="0.2">
      <c r="A94" s="608">
        <v>2130120</v>
      </c>
      <c r="B94" s="151" t="s">
        <v>387</v>
      </c>
      <c r="C94" s="152">
        <v>0</v>
      </c>
      <c r="D94" s="152">
        <v>0</v>
      </c>
      <c r="E94" s="152">
        <v>0</v>
      </c>
      <c r="F94" s="152">
        <v>0</v>
      </c>
      <c r="G94" s="152">
        <v>0</v>
      </c>
      <c r="H94" s="152">
        <v>0</v>
      </c>
      <c r="I94" s="143">
        <v>0</v>
      </c>
      <c r="J94" s="602">
        <v>0</v>
      </c>
      <c r="K94" s="160">
        <v>0</v>
      </c>
      <c r="L94" s="143">
        <v>0</v>
      </c>
      <c r="M94" s="152">
        <v>0</v>
      </c>
      <c r="N94" s="152">
        <v>0</v>
      </c>
      <c r="O94" s="152">
        <v>0</v>
      </c>
      <c r="P94" s="155">
        <v>0</v>
      </c>
    </row>
    <row r="95" spans="1:16" ht="25.5" x14ac:dyDescent="0.2">
      <c r="A95" s="608">
        <v>2130121</v>
      </c>
      <c r="B95" s="151" t="s">
        <v>388</v>
      </c>
      <c r="C95" s="152">
        <v>2092354689</v>
      </c>
      <c r="D95" s="152">
        <v>0</v>
      </c>
      <c r="E95" s="152">
        <v>0</v>
      </c>
      <c r="F95" s="152">
        <v>0</v>
      </c>
      <c r="G95" s="152">
        <v>0</v>
      </c>
      <c r="H95" s="152">
        <v>2092354689</v>
      </c>
      <c r="I95" s="143">
        <v>1743628910</v>
      </c>
      <c r="J95" s="602">
        <v>1743628910</v>
      </c>
      <c r="K95" s="160">
        <v>0</v>
      </c>
      <c r="L95" s="143">
        <v>1569266019</v>
      </c>
      <c r="M95" s="152">
        <v>348725779</v>
      </c>
      <c r="N95" s="152">
        <v>0</v>
      </c>
      <c r="O95" s="152">
        <v>174362891</v>
      </c>
      <c r="P95" s="155">
        <v>0.83333333452815939</v>
      </c>
    </row>
    <row r="96" spans="1:16" x14ac:dyDescent="0.2">
      <c r="A96" s="610">
        <v>2130122</v>
      </c>
      <c r="B96" s="157" t="s">
        <v>389</v>
      </c>
      <c r="C96" s="152">
        <v>2835000000</v>
      </c>
      <c r="D96" s="152">
        <v>0</v>
      </c>
      <c r="E96" s="152">
        <v>0</v>
      </c>
      <c r="F96" s="152">
        <v>0</v>
      </c>
      <c r="G96" s="152">
        <v>0</v>
      </c>
      <c r="H96" s="152">
        <v>2835000000</v>
      </c>
      <c r="I96" s="143">
        <v>2362500000</v>
      </c>
      <c r="J96" s="602">
        <v>2362500000</v>
      </c>
      <c r="K96" s="160">
        <v>0</v>
      </c>
      <c r="L96" s="143">
        <v>2362500000</v>
      </c>
      <c r="M96" s="152">
        <v>472500000</v>
      </c>
      <c r="N96" s="152">
        <v>0</v>
      </c>
      <c r="O96" s="152">
        <v>0</v>
      </c>
      <c r="P96" s="155">
        <v>0.83333333333333337</v>
      </c>
    </row>
    <row r="97" spans="1:16" ht="38.25" x14ac:dyDescent="0.2">
      <c r="A97" s="610">
        <v>2130126</v>
      </c>
      <c r="B97" s="157" t="s">
        <v>390</v>
      </c>
      <c r="C97" s="152">
        <v>0</v>
      </c>
      <c r="D97" s="152">
        <v>0</v>
      </c>
      <c r="E97" s="152">
        <v>0</v>
      </c>
      <c r="F97" s="152">
        <v>0</v>
      </c>
      <c r="G97" s="152">
        <v>0</v>
      </c>
      <c r="H97" s="152">
        <v>0</v>
      </c>
      <c r="I97" s="194">
        <v>0</v>
      </c>
      <c r="J97" s="603">
        <v>0</v>
      </c>
      <c r="K97" s="160">
        <v>0</v>
      </c>
      <c r="L97" s="194">
        <v>0</v>
      </c>
      <c r="M97" s="152">
        <v>0</v>
      </c>
      <c r="N97" s="152">
        <v>0</v>
      </c>
      <c r="O97" s="152">
        <v>0</v>
      </c>
      <c r="P97" s="155">
        <v>0</v>
      </c>
    </row>
    <row r="98" spans="1:16" s="196" customFormat="1" x14ac:dyDescent="0.2">
      <c r="A98" s="608">
        <v>2130127</v>
      </c>
      <c r="B98" s="151" t="s">
        <v>391</v>
      </c>
      <c r="C98" s="152">
        <v>4583226689</v>
      </c>
      <c r="D98" s="152">
        <v>0</v>
      </c>
      <c r="E98" s="152">
        <v>0</v>
      </c>
      <c r="F98" s="152">
        <v>0</v>
      </c>
      <c r="G98" s="152">
        <v>0</v>
      </c>
      <c r="H98" s="152">
        <v>4583226689</v>
      </c>
      <c r="I98" s="193">
        <v>3819355200</v>
      </c>
      <c r="J98" s="194">
        <v>3819355200</v>
      </c>
      <c r="K98" s="194">
        <v>0</v>
      </c>
      <c r="L98" s="194">
        <v>3819355200</v>
      </c>
      <c r="M98" s="152">
        <v>763871489</v>
      </c>
      <c r="N98" s="152">
        <v>0</v>
      </c>
      <c r="O98" s="152">
        <v>0</v>
      </c>
      <c r="P98" s="155">
        <v>0.83333325169507011</v>
      </c>
    </row>
    <row r="99" spans="1:16" s="196" customFormat="1" x14ac:dyDescent="0.2">
      <c r="A99" s="608">
        <v>2130128</v>
      </c>
      <c r="B99" s="151" t="s">
        <v>392</v>
      </c>
      <c r="C99" s="152">
        <v>2126501684</v>
      </c>
      <c r="D99" s="152">
        <v>0</v>
      </c>
      <c r="E99" s="152">
        <v>0</v>
      </c>
      <c r="F99" s="152">
        <v>0</v>
      </c>
      <c r="G99" s="152">
        <v>0</v>
      </c>
      <c r="H99" s="152">
        <v>2126501684</v>
      </c>
      <c r="I99" s="153">
        <v>1772084740</v>
      </c>
      <c r="J99" s="143">
        <v>1772084740</v>
      </c>
      <c r="K99" s="194">
        <v>0</v>
      </c>
      <c r="L99" s="143">
        <v>1772084740</v>
      </c>
      <c r="M99" s="152">
        <v>354416944</v>
      </c>
      <c r="N99" s="152">
        <v>0</v>
      </c>
      <c r="O99" s="152">
        <v>0</v>
      </c>
      <c r="P99" s="155">
        <v>0.83333333490085304</v>
      </c>
    </row>
    <row r="100" spans="1:16" s="196" customFormat="1" x14ac:dyDescent="0.2">
      <c r="A100" s="608">
        <v>2130133</v>
      </c>
      <c r="B100" s="151" t="s">
        <v>393</v>
      </c>
      <c r="C100" s="152">
        <v>1675738000</v>
      </c>
      <c r="D100" s="152">
        <v>0</v>
      </c>
      <c r="E100" s="152">
        <v>0</v>
      </c>
      <c r="F100" s="152">
        <v>0</v>
      </c>
      <c r="G100" s="152">
        <v>0</v>
      </c>
      <c r="H100" s="152">
        <v>1675738000</v>
      </c>
      <c r="I100" s="153">
        <v>1546835669</v>
      </c>
      <c r="J100" s="143">
        <v>1546835669</v>
      </c>
      <c r="K100" s="194">
        <v>0</v>
      </c>
      <c r="L100" s="143">
        <v>1546835669</v>
      </c>
      <c r="M100" s="152">
        <v>128902331</v>
      </c>
      <c r="N100" s="152">
        <v>0</v>
      </c>
      <c r="O100" s="152">
        <v>0</v>
      </c>
      <c r="P100" s="155">
        <v>0.92307727640001003</v>
      </c>
    </row>
    <row r="101" spans="1:16" s="196" customFormat="1" x14ac:dyDescent="0.2">
      <c r="A101" s="610">
        <v>2130134</v>
      </c>
      <c r="B101" s="157" t="s">
        <v>394</v>
      </c>
      <c r="C101" s="152">
        <v>4913972000</v>
      </c>
      <c r="D101" s="152">
        <v>0</v>
      </c>
      <c r="E101" s="152">
        <v>0</v>
      </c>
      <c r="F101" s="152">
        <v>0</v>
      </c>
      <c r="G101" s="152">
        <v>0</v>
      </c>
      <c r="H101" s="152">
        <v>4913972000</v>
      </c>
      <c r="I101" s="197">
        <v>3929880959.1100001</v>
      </c>
      <c r="J101" s="198">
        <v>3929880959.1100001</v>
      </c>
      <c r="K101" s="194">
        <v>0</v>
      </c>
      <c r="L101" s="198">
        <v>3929880959.1100001</v>
      </c>
      <c r="M101" s="152">
        <v>984091040.88999987</v>
      </c>
      <c r="N101" s="152">
        <v>0</v>
      </c>
      <c r="O101" s="152">
        <v>0</v>
      </c>
      <c r="P101" s="155">
        <v>0.79973613181149594</v>
      </c>
    </row>
    <row r="102" spans="1:16" s="196" customFormat="1" x14ac:dyDescent="0.2">
      <c r="A102" s="610">
        <v>2130139</v>
      </c>
      <c r="B102" s="157" t="s">
        <v>395</v>
      </c>
      <c r="C102" s="152">
        <v>4067712000</v>
      </c>
      <c r="D102" s="152">
        <v>0</v>
      </c>
      <c r="E102" s="152">
        <v>0</v>
      </c>
      <c r="F102" s="152">
        <v>702435200</v>
      </c>
      <c r="G102" s="152">
        <v>0</v>
      </c>
      <c r="H102" s="152">
        <v>4770147200</v>
      </c>
      <c r="I102" s="153">
        <v>4191873023</v>
      </c>
      <c r="J102" s="143">
        <v>4191873023</v>
      </c>
      <c r="K102" s="194">
        <v>0</v>
      </c>
      <c r="L102" s="143">
        <v>4191873023</v>
      </c>
      <c r="M102" s="152">
        <v>578274177</v>
      </c>
      <c r="N102" s="152">
        <v>0</v>
      </c>
      <c r="O102" s="152">
        <v>0</v>
      </c>
      <c r="P102" s="155">
        <v>0.87877225738442621</v>
      </c>
    </row>
    <row r="103" spans="1:16" x14ac:dyDescent="0.2">
      <c r="A103" s="608">
        <v>2130141</v>
      </c>
      <c r="B103" s="151" t="s">
        <v>396</v>
      </c>
      <c r="C103" s="152">
        <v>1500000000</v>
      </c>
      <c r="D103" s="152">
        <v>0</v>
      </c>
      <c r="E103" s="152">
        <v>0</v>
      </c>
      <c r="F103" s="152">
        <v>0</v>
      </c>
      <c r="G103" s="152">
        <v>0</v>
      </c>
      <c r="H103" s="152">
        <v>1500000000</v>
      </c>
      <c r="I103" s="193">
        <v>1229732675</v>
      </c>
      <c r="J103" s="194">
        <v>1229732675</v>
      </c>
      <c r="K103" s="160">
        <v>0</v>
      </c>
      <c r="L103" s="194">
        <v>1221905043</v>
      </c>
      <c r="M103" s="152">
        <v>270267325</v>
      </c>
      <c r="N103" s="152">
        <v>0</v>
      </c>
      <c r="O103" s="152">
        <v>7827632</v>
      </c>
      <c r="P103" s="155">
        <v>0.81982178333333333</v>
      </c>
    </row>
    <row r="104" spans="1:16" ht="13.5" thickBot="1" x14ac:dyDescent="0.25">
      <c r="A104" s="608">
        <v>2130144</v>
      </c>
      <c r="B104" s="151" t="s">
        <v>397</v>
      </c>
      <c r="C104" s="152">
        <v>80525000</v>
      </c>
      <c r="D104" s="152">
        <v>0</v>
      </c>
      <c r="E104" s="152">
        <v>0</v>
      </c>
      <c r="F104" s="152">
        <v>0</v>
      </c>
      <c r="G104" s="152">
        <v>0</v>
      </c>
      <c r="H104" s="152">
        <v>80525000</v>
      </c>
      <c r="I104" s="153">
        <v>80525000</v>
      </c>
      <c r="J104" s="143">
        <v>80525000</v>
      </c>
      <c r="K104" s="160">
        <v>0</v>
      </c>
      <c r="L104" s="143">
        <v>80525000</v>
      </c>
      <c r="M104" s="152">
        <v>0</v>
      </c>
      <c r="N104" s="152">
        <v>0</v>
      </c>
      <c r="O104" s="152">
        <v>0</v>
      </c>
      <c r="P104" s="165">
        <v>1</v>
      </c>
    </row>
    <row r="105" spans="1:16" s="136" customFormat="1" ht="26.25" thickBot="1" x14ac:dyDescent="0.3">
      <c r="A105" s="128" t="s">
        <v>398</v>
      </c>
      <c r="B105" s="128" t="s">
        <v>399</v>
      </c>
      <c r="C105" s="129">
        <v>108001000</v>
      </c>
      <c r="D105" s="129">
        <v>0</v>
      </c>
      <c r="E105" s="129">
        <v>0</v>
      </c>
      <c r="F105" s="129">
        <v>350000000</v>
      </c>
      <c r="G105" s="129">
        <v>0</v>
      </c>
      <c r="H105" s="129">
        <v>458001000</v>
      </c>
      <c r="I105" s="129">
        <v>388086250</v>
      </c>
      <c r="J105" s="199">
        <v>388086250</v>
      </c>
      <c r="K105" s="129">
        <v>0</v>
      </c>
      <c r="L105" s="129">
        <v>351336250</v>
      </c>
      <c r="M105" s="132">
        <v>69914750</v>
      </c>
      <c r="N105" s="129">
        <v>0</v>
      </c>
      <c r="O105" s="129">
        <v>36750000</v>
      </c>
      <c r="P105" s="137">
        <v>0.84734804072480197</v>
      </c>
    </row>
    <row r="106" spans="1:16" x14ac:dyDescent="0.2">
      <c r="A106" s="608">
        <v>2131088</v>
      </c>
      <c r="B106" s="151" t="s">
        <v>400</v>
      </c>
      <c r="C106" s="152">
        <v>75600000</v>
      </c>
      <c r="D106" s="152">
        <v>0</v>
      </c>
      <c r="E106" s="152">
        <v>0</v>
      </c>
      <c r="F106" s="152">
        <v>0</v>
      </c>
      <c r="G106" s="152">
        <v>0</v>
      </c>
      <c r="H106" s="152">
        <v>75600000</v>
      </c>
      <c r="I106" s="145">
        <v>63000000</v>
      </c>
      <c r="J106" s="154">
        <v>63000000</v>
      </c>
      <c r="K106" s="147">
        <v>0</v>
      </c>
      <c r="L106" s="181">
        <v>63000000</v>
      </c>
      <c r="M106" s="152">
        <v>12600000</v>
      </c>
      <c r="N106" s="152">
        <v>0</v>
      </c>
      <c r="O106" s="152">
        <v>0</v>
      </c>
      <c r="P106" s="155">
        <v>0.83333333333333337</v>
      </c>
    </row>
    <row r="107" spans="1:16" x14ac:dyDescent="0.2">
      <c r="A107" s="610">
        <v>2131101</v>
      </c>
      <c r="B107" s="157" t="s">
        <v>401</v>
      </c>
      <c r="C107" s="152">
        <v>32400000</v>
      </c>
      <c r="D107" s="152">
        <v>0</v>
      </c>
      <c r="E107" s="152">
        <v>0</v>
      </c>
      <c r="F107" s="152">
        <v>0</v>
      </c>
      <c r="G107" s="152">
        <v>0</v>
      </c>
      <c r="H107" s="152">
        <v>32400000</v>
      </c>
      <c r="I107" s="158">
        <v>0</v>
      </c>
      <c r="J107" s="160">
        <v>0</v>
      </c>
      <c r="K107" s="160">
        <v>0</v>
      </c>
      <c r="L107" s="160">
        <v>0</v>
      </c>
      <c r="M107" s="152">
        <v>32400000</v>
      </c>
      <c r="N107" s="152">
        <v>0</v>
      </c>
      <c r="O107" s="152">
        <v>0</v>
      </c>
      <c r="P107" s="155">
        <v>0</v>
      </c>
    </row>
    <row r="108" spans="1:16" x14ac:dyDescent="0.2">
      <c r="A108" s="610">
        <v>2131116</v>
      </c>
      <c r="B108" s="157" t="s">
        <v>402</v>
      </c>
      <c r="C108" s="152">
        <v>0</v>
      </c>
      <c r="D108" s="152">
        <v>0</v>
      </c>
      <c r="E108" s="152">
        <v>0</v>
      </c>
      <c r="F108" s="152">
        <v>50000000</v>
      </c>
      <c r="G108" s="152">
        <v>0</v>
      </c>
      <c r="H108" s="152">
        <v>50000000</v>
      </c>
      <c r="I108" s="158">
        <v>50000000</v>
      </c>
      <c r="J108" s="160">
        <v>50000000</v>
      </c>
      <c r="K108" s="160">
        <v>0</v>
      </c>
      <c r="L108" s="160">
        <v>13250000</v>
      </c>
      <c r="M108" s="152">
        <v>0</v>
      </c>
      <c r="N108" s="152">
        <v>0</v>
      </c>
      <c r="O108" s="152">
        <v>36750000</v>
      </c>
      <c r="P108" s="155">
        <v>1</v>
      </c>
    </row>
    <row r="109" spans="1:16" ht="13.5" thickBot="1" x14ac:dyDescent="0.25">
      <c r="A109" s="608">
        <v>2131119</v>
      </c>
      <c r="B109" s="151" t="s">
        <v>403</v>
      </c>
      <c r="C109" s="152">
        <v>1000</v>
      </c>
      <c r="D109" s="152">
        <v>0</v>
      </c>
      <c r="E109" s="152">
        <v>0</v>
      </c>
      <c r="F109" s="152">
        <v>300000000</v>
      </c>
      <c r="G109" s="152">
        <v>0</v>
      </c>
      <c r="H109" s="152">
        <v>300001000</v>
      </c>
      <c r="I109" s="145">
        <v>275086250</v>
      </c>
      <c r="J109" s="184">
        <v>275086250</v>
      </c>
      <c r="K109" s="154">
        <v>0</v>
      </c>
      <c r="L109" s="160">
        <v>275086250</v>
      </c>
      <c r="M109" s="152">
        <v>24914750</v>
      </c>
      <c r="N109" s="152">
        <v>0</v>
      </c>
      <c r="O109" s="152">
        <v>0</v>
      </c>
      <c r="P109" s="155">
        <v>0.91695111016296615</v>
      </c>
    </row>
    <row r="110" spans="1:16" s="136" customFormat="1" ht="26.25" thickBot="1" x14ac:dyDescent="0.3">
      <c r="A110" s="128" t="s">
        <v>404</v>
      </c>
      <c r="B110" s="128" t="s">
        <v>405</v>
      </c>
      <c r="C110" s="129">
        <v>24206281000</v>
      </c>
      <c r="D110" s="129">
        <v>0</v>
      </c>
      <c r="E110" s="129">
        <v>0</v>
      </c>
      <c r="F110" s="129">
        <v>0</v>
      </c>
      <c r="G110" s="129">
        <v>0</v>
      </c>
      <c r="H110" s="129">
        <v>24206281000</v>
      </c>
      <c r="I110" s="129">
        <v>20101262202.529999</v>
      </c>
      <c r="J110" s="200">
        <v>20099405484</v>
      </c>
      <c r="K110" s="201">
        <v>0</v>
      </c>
      <c r="L110" s="129">
        <v>20099405484</v>
      </c>
      <c r="M110" s="129">
        <v>4105018797.4700012</v>
      </c>
      <c r="N110" s="129">
        <v>1856718.5299987793</v>
      </c>
      <c r="O110" s="129">
        <v>0</v>
      </c>
      <c r="P110" s="137">
        <v>0.8303384350532822</v>
      </c>
    </row>
    <row r="111" spans="1:16" x14ac:dyDescent="0.2">
      <c r="A111" s="610">
        <v>2132021</v>
      </c>
      <c r="B111" s="157" t="s">
        <v>406</v>
      </c>
      <c r="C111" s="152">
        <v>24156281000</v>
      </c>
      <c r="D111" s="152">
        <v>0</v>
      </c>
      <c r="E111" s="152">
        <v>0</v>
      </c>
      <c r="F111" s="152">
        <v>0</v>
      </c>
      <c r="G111" s="152">
        <v>0</v>
      </c>
      <c r="H111" s="152">
        <v>24156281000</v>
      </c>
      <c r="I111" s="293">
        <v>20051311217.529999</v>
      </c>
      <c r="J111" s="202">
        <v>20049454499</v>
      </c>
      <c r="K111" s="176">
        <v>0</v>
      </c>
      <c r="L111" s="203">
        <v>20049454499</v>
      </c>
      <c r="M111" s="152">
        <v>4104969782.4700012</v>
      </c>
      <c r="N111" s="152">
        <v>1856718.5299987793</v>
      </c>
      <c r="O111" s="152">
        <v>0</v>
      </c>
      <c r="P111" s="149">
        <v>0.82998928928670768</v>
      </c>
    </row>
    <row r="112" spans="1:16" ht="26.25" customHeight="1" thickBot="1" x14ac:dyDescent="0.25">
      <c r="A112" s="608">
        <v>2132022</v>
      </c>
      <c r="B112" s="151" t="s">
        <v>407</v>
      </c>
      <c r="C112" s="152">
        <v>50000000</v>
      </c>
      <c r="D112" s="152">
        <v>0</v>
      </c>
      <c r="E112" s="152">
        <v>0</v>
      </c>
      <c r="F112" s="152">
        <v>0</v>
      </c>
      <c r="G112" s="152">
        <v>0</v>
      </c>
      <c r="H112" s="152">
        <v>50000000</v>
      </c>
      <c r="I112" s="293">
        <v>49950985</v>
      </c>
      <c r="J112" s="204">
        <v>49950985</v>
      </c>
      <c r="K112" s="185">
        <v>0</v>
      </c>
      <c r="L112" s="293">
        <v>49950985</v>
      </c>
      <c r="M112" s="152">
        <v>49015</v>
      </c>
      <c r="N112" s="152">
        <v>0</v>
      </c>
      <c r="O112" s="152">
        <v>0</v>
      </c>
      <c r="P112" s="165">
        <v>0.99901969999999995</v>
      </c>
    </row>
    <row r="113" spans="1:16" s="136" customFormat="1" ht="30.75" customHeight="1" thickBot="1" x14ac:dyDescent="0.3">
      <c r="A113" s="128" t="s">
        <v>408</v>
      </c>
      <c r="B113" s="128" t="s">
        <v>409</v>
      </c>
      <c r="C113" s="129">
        <v>5235011000</v>
      </c>
      <c r="D113" s="129">
        <v>0</v>
      </c>
      <c r="E113" s="129">
        <v>0</v>
      </c>
      <c r="F113" s="129">
        <v>3012248367</v>
      </c>
      <c r="G113" s="129">
        <v>21795878</v>
      </c>
      <c r="H113" s="129">
        <v>8225463489</v>
      </c>
      <c r="I113" s="174">
        <v>7709560585.3000002</v>
      </c>
      <c r="J113" s="187">
        <v>7646171526.2200003</v>
      </c>
      <c r="K113" s="205">
        <v>32215550</v>
      </c>
      <c r="L113" s="192">
        <v>7612268146.2200003</v>
      </c>
      <c r="M113" s="129">
        <v>515902903.69999981</v>
      </c>
      <c r="N113" s="129">
        <v>63389059.079999924</v>
      </c>
      <c r="O113" s="174">
        <v>1687830</v>
      </c>
      <c r="P113" s="137">
        <v>0.92957333485770222</v>
      </c>
    </row>
    <row r="114" spans="1:16" ht="25.5" x14ac:dyDescent="0.2">
      <c r="A114" s="611" t="s">
        <v>410</v>
      </c>
      <c r="B114" s="141" t="s">
        <v>411</v>
      </c>
      <c r="C114" s="142">
        <v>10000000</v>
      </c>
      <c r="D114" s="142">
        <v>0</v>
      </c>
      <c r="E114" s="142">
        <v>0</v>
      </c>
      <c r="F114" s="142">
        <v>40000000</v>
      </c>
      <c r="G114" s="142">
        <v>0</v>
      </c>
      <c r="H114" s="142">
        <v>50000000</v>
      </c>
      <c r="I114" s="206">
        <v>0</v>
      </c>
      <c r="J114" s="207">
        <v>0</v>
      </c>
      <c r="K114" s="175">
        <v>0</v>
      </c>
      <c r="L114" s="176">
        <v>0</v>
      </c>
      <c r="M114" s="152">
        <v>50000000</v>
      </c>
      <c r="N114" s="152">
        <v>0</v>
      </c>
      <c r="O114" s="49">
        <v>0</v>
      </c>
      <c r="P114" s="149">
        <v>0</v>
      </c>
    </row>
    <row r="115" spans="1:16" x14ac:dyDescent="0.2">
      <c r="A115" s="608" t="s">
        <v>412</v>
      </c>
      <c r="B115" s="151" t="s">
        <v>413</v>
      </c>
      <c r="C115" s="152">
        <v>5000000000</v>
      </c>
      <c r="D115" s="152">
        <v>0</v>
      </c>
      <c r="E115" s="152">
        <v>0</v>
      </c>
      <c r="F115" s="152">
        <v>2847248367</v>
      </c>
      <c r="G115" s="152">
        <v>0</v>
      </c>
      <c r="H115" s="152">
        <v>7847248367</v>
      </c>
      <c r="I115" s="208">
        <v>7484437561.3000002</v>
      </c>
      <c r="J115" s="293">
        <v>7434587889.2200003</v>
      </c>
      <c r="K115" s="154">
        <v>32215550</v>
      </c>
      <c r="L115" s="209">
        <v>7402372339.2200003</v>
      </c>
      <c r="M115" s="152">
        <v>362810805.69999981</v>
      </c>
      <c r="N115" s="152">
        <v>49849672.079999924</v>
      </c>
      <c r="O115" s="152">
        <v>0</v>
      </c>
      <c r="P115" s="155">
        <v>0.9474133532570016</v>
      </c>
    </row>
    <row r="116" spans="1:16" x14ac:dyDescent="0.2">
      <c r="A116" s="608" t="s">
        <v>414</v>
      </c>
      <c r="B116" s="151" t="s">
        <v>415</v>
      </c>
      <c r="C116" s="152">
        <v>5000000</v>
      </c>
      <c r="D116" s="152">
        <v>0</v>
      </c>
      <c r="E116" s="152">
        <v>0</v>
      </c>
      <c r="F116" s="152">
        <v>0</v>
      </c>
      <c r="G116" s="152">
        <v>0</v>
      </c>
      <c r="H116" s="152">
        <v>5000000</v>
      </c>
      <c r="I116" s="146">
        <v>0</v>
      </c>
      <c r="J116" s="145">
        <v>0</v>
      </c>
      <c r="K116" s="154">
        <v>0</v>
      </c>
      <c r="L116" s="160">
        <v>0</v>
      </c>
      <c r="M116" s="152">
        <v>5000000</v>
      </c>
      <c r="N116" s="152">
        <v>0</v>
      </c>
      <c r="O116" s="152">
        <v>0</v>
      </c>
      <c r="P116" s="155">
        <v>0</v>
      </c>
    </row>
    <row r="117" spans="1:16" x14ac:dyDescent="0.2">
      <c r="A117" s="608" t="s">
        <v>416</v>
      </c>
      <c r="B117" s="151" t="s">
        <v>417</v>
      </c>
      <c r="C117" s="152">
        <v>40000000</v>
      </c>
      <c r="D117" s="152">
        <v>0</v>
      </c>
      <c r="E117" s="152">
        <v>0</v>
      </c>
      <c r="F117" s="152">
        <v>0</v>
      </c>
      <c r="G117" s="152">
        <v>21795878</v>
      </c>
      <c r="H117" s="152">
        <v>18204122</v>
      </c>
      <c r="I117" s="146">
        <v>15123846</v>
      </c>
      <c r="J117" s="145">
        <v>15123846</v>
      </c>
      <c r="K117" s="154">
        <v>0</v>
      </c>
      <c r="L117" s="209">
        <v>15123846</v>
      </c>
      <c r="M117" s="152">
        <v>3080276</v>
      </c>
      <c r="N117" s="152">
        <v>0</v>
      </c>
      <c r="O117" s="152">
        <v>0</v>
      </c>
      <c r="P117" s="155">
        <v>0.83079238866889593</v>
      </c>
    </row>
    <row r="118" spans="1:16" ht="25.5" x14ac:dyDescent="0.2">
      <c r="A118" s="608" t="s">
        <v>418</v>
      </c>
      <c r="B118" s="151" t="s">
        <v>419</v>
      </c>
      <c r="C118" s="152">
        <v>10000000</v>
      </c>
      <c r="D118" s="152">
        <v>0</v>
      </c>
      <c r="E118" s="152">
        <v>0</v>
      </c>
      <c r="F118" s="152">
        <v>0</v>
      </c>
      <c r="G118" s="152">
        <v>0</v>
      </c>
      <c r="H118" s="152">
        <v>10000000</v>
      </c>
      <c r="I118" s="146">
        <v>0</v>
      </c>
      <c r="J118" s="145">
        <v>0</v>
      </c>
      <c r="K118" s="154">
        <v>0</v>
      </c>
      <c r="L118" s="160">
        <v>0</v>
      </c>
      <c r="M118" s="152">
        <v>10000000</v>
      </c>
      <c r="N118" s="152">
        <v>0</v>
      </c>
      <c r="O118" s="152">
        <v>0</v>
      </c>
      <c r="P118" s="155">
        <v>0</v>
      </c>
    </row>
    <row r="119" spans="1:16" x14ac:dyDescent="0.2">
      <c r="A119" s="608" t="s">
        <v>420</v>
      </c>
      <c r="B119" s="151" t="s">
        <v>421</v>
      </c>
      <c r="C119" s="152">
        <v>1000</v>
      </c>
      <c r="D119" s="152">
        <v>0</v>
      </c>
      <c r="E119" s="152">
        <v>0</v>
      </c>
      <c r="F119" s="152">
        <v>125000000</v>
      </c>
      <c r="G119" s="152"/>
      <c r="H119" s="152">
        <v>125001000</v>
      </c>
      <c r="I119" s="146">
        <v>53937002</v>
      </c>
      <c r="J119" s="145">
        <v>53937002</v>
      </c>
      <c r="K119" s="154">
        <v>0</v>
      </c>
      <c r="L119" s="160">
        <v>52249172</v>
      </c>
      <c r="M119" s="152">
        <v>71063998</v>
      </c>
      <c r="N119" s="152">
        <v>0</v>
      </c>
      <c r="O119" s="152">
        <v>1687830</v>
      </c>
      <c r="P119" s="155">
        <v>0.43149256405948755</v>
      </c>
    </row>
    <row r="120" spans="1:16" x14ac:dyDescent="0.2">
      <c r="A120" s="608" t="s">
        <v>422</v>
      </c>
      <c r="B120" s="151" t="s">
        <v>423</v>
      </c>
      <c r="C120" s="152">
        <v>100000000</v>
      </c>
      <c r="D120" s="152">
        <v>0</v>
      </c>
      <c r="E120" s="152">
        <v>0</v>
      </c>
      <c r="F120" s="152">
        <v>0</v>
      </c>
      <c r="G120" s="152">
        <v>0</v>
      </c>
      <c r="H120" s="152">
        <v>100000000</v>
      </c>
      <c r="I120" s="146">
        <v>100000000</v>
      </c>
      <c r="J120" s="145">
        <v>86460613</v>
      </c>
      <c r="K120" s="154">
        <v>0</v>
      </c>
      <c r="L120" s="160">
        <v>86460613</v>
      </c>
      <c r="M120" s="152">
        <v>0</v>
      </c>
      <c r="N120" s="152">
        <v>13539387</v>
      </c>
      <c r="O120" s="152">
        <v>0</v>
      </c>
      <c r="P120" s="155">
        <v>0.86460612999999997</v>
      </c>
    </row>
    <row r="121" spans="1:16" ht="25.5" x14ac:dyDescent="0.2">
      <c r="A121" s="608" t="s">
        <v>424</v>
      </c>
      <c r="B121" s="151" t="s">
        <v>425</v>
      </c>
      <c r="C121" s="152">
        <v>60000000</v>
      </c>
      <c r="D121" s="152">
        <v>0</v>
      </c>
      <c r="E121" s="152">
        <v>0</v>
      </c>
      <c r="F121" s="152">
        <v>0</v>
      </c>
      <c r="G121" s="152">
        <v>0</v>
      </c>
      <c r="H121" s="152">
        <v>60000000</v>
      </c>
      <c r="I121" s="146">
        <v>56062176</v>
      </c>
      <c r="J121" s="145">
        <v>56062176</v>
      </c>
      <c r="K121" s="154">
        <v>0</v>
      </c>
      <c r="L121" s="209">
        <v>56062176</v>
      </c>
      <c r="M121" s="152">
        <v>3937824</v>
      </c>
      <c r="N121" s="152">
        <v>0</v>
      </c>
      <c r="O121" s="152">
        <v>0</v>
      </c>
      <c r="P121" s="155">
        <v>0.93436960000000002</v>
      </c>
    </row>
    <row r="122" spans="1:16" x14ac:dyDescent="0.2">
      <c r="A122" s="608" t="s">
        <v>426</v>
      </c>
      <c r="B122" s="151" t="s">
        <v>427</v>
      </c>
      <c r="C122" s="152">
        <v>10000000</v>
      </c>
      <c r="D122" s="152">
        <v>0</v>
      </c>
      <c r="E122" s="152">
        <v>0</v>
      </c>
      <c r="F122" s="152">
        <v>0</v>
      </c>
      <c r="G122" s="152">
        <v>0</v>
      </c>
      <c r="H122" s="152">
        <v>10000000</v>
      </c>
      <c r="I122" s="146">
        <v>0</v>
      </c>
      <c r="J122" s="145">
        <v>0</v>
      </c>
      <c r="K122" s="154">
        <v>0</v>
      </c>
      <c r="L122" s="160">
        <v>0</v>
      </c>
      <c r="M122" s="152">
        <v>10000000</v>
      </c>
      <c r="N122" s="152">
        <v>0</v>
      </c>
      <c r="O122" s="152">
        <v>0</v>
      </c>
      <c r="P122" s="155">
        <v>0</v>
      </c>
    </row>
    <row r="123" spans="1:16" x14ac:dyDescent="0.2">
      <c r="A123" s="608" t="s">
        <v>428</v>
      </c>
      <c r="B123" s="151" t="s">
        <v>429</v>
      </c>
      <c r="C123" s="152">
        <v>1000</v>
      </c>
      <c r="D123" s="152">
        <v>0</v>
      </c>
      <c r="E123" s="152">
        <v>0</v>
      </c>
      <c r="F123" s="152">
        <v>0</v>
      </c>
      <c r="G123" s="152">
        <v>0</v>
      </c>
      <c r="H123" s="152">
        <v>1000</v>
      </c>
      <c r="I123" s="146">
        <v>0</v>
      </c>
      <c r="J123" s="145">
        <v>0</v>
      </c>
      <c r="K123" s="154">
        <v>0</v>
      </c>
      <c r="L123" s="160">
        <v>0</v>
      </c>
      <c r="M123" s="152">
        <v>1000</v>
      </c>
      <c r="N123" s="152">
        <v>0</v>
      </c>
      <c r="O123" s="152">
        <v>0</v>
      </c>
      <c r="P123" s="155">
        <v>0</v>
      </c>
    </row>
    <row r="124" spans="1:16" x14ac:dyDescent="0.2">
      <c r="A124" s="608" t="s">
        <v>430</v>
      </c>
      <c r="B124" s="151" t="s">
        <v>431</v>
      </c>
      <c r="C124" s="152">
        <v>1000</v>
      </c>
      <c r="D124" s="152">
        <v>0</v>
      </c>
      <c r="E124" s="152">
        <v>0</v>
      </c>
      <c r="F124" s="152">
        <v>0</v>
      </c>
      <c r="G124" s="152">
        <v>0</v>
      </c>
      <c r="H124" s="152">
        <v>1000</v>
      </c>
      <c r="I124" s="146">
        <v>0</v>
      </c>
      <c r="J124" s="145">
        <v>0</v>
      </c>
      <c r="K124" s="154">
        <v>0</v>
      </c>
      <c r="L124" s="160">
        <v>0</v>
      </c>
      <c r="M124" s="152">
        <v>1000</v>
      </c>
      <c r="N124" s="152">
        <v>0</v>
      </c>
      <c r="O124" s="152">
        <v>0</v>
      </c>
      <c r="P124" s="155">
        <v>0</v>
      </c>
    </row>
    <row r="125" spans="1:16" ht="21.75" customHeight="1" thickBot="1" x14ac:dyDescent="0.25">
      <c r="A125" s="608" t="s">
        <v>432</v>
      </c>
      <c r="B125" s="151" t="s">
        <v>433</v>
      </c>
      <c r="C125" s="152">
        <v>8000</v>
      </c>
      <c r="D125" s="152">
        <v>0</v>
      </c>
      <c r="E125" s="152">
        <v>0</v>
      </c>
      <c r="F125" s="152">
        <v>0</v>
      </c>
      <c r="G125" s="152">
        <v>0</v>
      </c>
      <c r="H125" s="163">
        <v>8000</v>
      </c>
      <c r="I125" s="146">
        <v>0</v>
      </c>
      <c r="J125" s="145">
        <v>0</v>
      </c>
      <c r="K125" s="184">
        <v>0</v>
      </c>
      <c r="L125" s="184">
        <v>0</v>
      </c>
      <c r="M125" s="152">
        <v>8000</v>
      </c>
      <c r="N125" s="152">
        <v>0</v>
      </c>
      <c r="O125" s="152">
        <v>0</v>
      </c>
      <c r="P125" s="155">
        <v>0</v>
      </c>
    </row>
    <row r="126" spans="1:16" ht="18" customHeight="1" thickBot="1" x14ac:dyDescent="0.25">
      <c r="A126" s="226" t="s">
        <v>434</v>
      </c>
      <c r="B126" s="213" t="s">
        <v>435</v>
      </c>
      <c r="C126" s="214">
        <v>0</v>
      </c>
      <c r="D126" s="214">
        <v>0</v>
      </c>
      <c r="E126" s="214">
        <v>0</v>
      </c>
      <c r="F126" s="214">
        <v>805138354</v>
      </c>
      <c r="G126" s="214">
        <v>0</v>
      </c>
      <c r="H126" s="215">
        <v>805138354</v>
      </c>
      <c r="I126" s="216">
        <v>804752410.25</v>
      </c>
      <c r="J126" s="216">
        <v>804752410.25</v>
      </c>
      <c r="K126" s="217">
        <v>0</v>
      </c>
      <c r="L126" s="217">
        <v>357214304.74000001</v>
      </c>
      <c r="M126" s="214">
        <v>385943.75</v>
      </c>
      <c r="N126" s="214">
        <v>0</v>
      </c>
      <c r="O126" s="214">
        <v>447538105.50999999</v>
      </c>
      <c r="P126" s="612">
        <v>0.99952064915541217</v>
      </c>
    </row>
    <row r="127" spans="1:16" ht="30" customHeight="1" x14ac:dyDescent="0.2">
      <c r="A127" s="613" t="s">
        <v>436</v>
      </c>
      <c r="B127" s="218" t="s">
        <v>437</v>
      </c>
      <c r="C127" s="219">
        <v>0</v>
      </c>
      <c r="D127" s="219">
        <v>0</v>
      </c>
      <c r="E127" s="219">
        <v>0</v>
      </c>
      <c r="F127" s="219">
        <v>0</v>
      </c>
      <c r="G127" s="219">
        <v>0</v>
      </c>
      <c r="H127" s="220">
        <v>0</v>
      </c>
      <c r="I127" s="221">
        <v>0</v>
      </c>
      <c r="J127" s="221">
        <v>0</v>
      </c>
      <c r="K127" s="221">
        <v>0</v>
      </c>
      <c r="L127" s="221">
        <v>0</v>
      </c>
      <c r="M127" s="219">
        <v>0</v>
      </c>
      <c r="N127" s="219">
        <v>0</v>
      </c>
      <c r="O127" s="219">
        <v>0</v>
      </c>
      <c r="P127" s="614">
        <v>0</v>
      </c>
    </row>
    <row r="128" spans="1:16" ht="13.5" thickBot="1" x14ac:dyDescent="0.25">
      <c r="A128" s="615" t="s">
        <v>438</v>
      </c>
      <c r="B128" s="222" t="s">
        <v>439</v>
      </c>
      <c r="C128" s="163">
        <v>0</v>
      </c>
      <c r="D128" s="163">
        <v>0</v>
      </c>
      <c r="E128" s="163">
        <v>0</v>
      </c>
      <c r="F128" s="163">
        <v>805138354</v>
      </c>
      <c r="G128" s="163">
        <v>0</v>
      </c>
      <c r="H128" s="163">
        <v>805138354</v>
      </c>
      <c r="I128" s="164">
        <v>804752410.25</v>
      </c>
      <c r="J128" s="164">
        <v>804752410.25</v>
      </c>
      <c r="K128" s="164">
        <v>0</v>
      </c>
      <c r="L128" s="164">
        <v>357214304.74000001</v>
      </c>
      <c r="M128" s="163">
        <v>385943.75</v>
      </c>
      <c r="N128" s="163">
        <v>0</v>
      </c>
      <c r="O128" s="223">
        <v>447538105.50999999</v>
      </c>
      <c r="P128" s="616">
        <v>0.99952064915541217</v>
      </c>
    </row>
    <row r="129" spans="1:16" ht="13.5" thickBot="1" x14ac:dyDescent="0.3">
      <c r="A129" s="615"/>
      <c r="B129" s="225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339"/>
    </row>
    <row r="130" spans="1:16" s="136" customFormat="1" ht="13.5" thickBot="1" x14ac:dyDescent="0.3">
      <c r="A130" s="226" t="s">
        <v>440</v>
      </c>
      <c r="B130" s="226" t="s">
        <v>441</v>
      </c>
      <c r="C130" s="174">
        <v>42480404000</v>
      </c>
      <c r="D130" s="174">
        <v>0</v>
      </c>
      <c r="E130" s="174">
        <v>0</v>
      </c>
      <c r="F130" s="174">
        <v>0</v>
      </c>
      <c r="G130" s="174">
        <v>0</v>
      </c>
      <c r="H130" s="174">
        <v>42480404000</v>
      </c>
      <c r="I130" s="192">
        <v>31376361202.260002</v>
      </c>
      <c r="J130" s="174">
        <v>31376361201.660004</v>
      </c>
      <c r="K130" s="174">
        <v>20984851</v>
      </c>
      <c r="L130" s="227">
        <v>31172277092.660004</v>
      </c>
      <c r="M130" s="228">
        <v>11104042797.739998</v>
      </c>
      <c r="N130" s="228">
        <v>0.60000002384185791</v>
      </c>
      <c r="O130" s="228">
        <v>183099258</v>
      </c>
      <c r="P130" s="612">
        <v>0.73860788145188083</v>
      </c>
    </row>
    <row r="131" spans="1:16" s="136" customFormat="1" ht="13.5" thickBot="1" x14ac:dyDescent="0.3">
      <c r="A131" s="226" t="s">
        <v>442</v>
      </c>
      <c r="B131" s="226" t="s">
        <v>443</v>
      </c>
      <c r="C131" s="174">
        <v>42480404000</v>
      </c>
      <c r="D131" s="174">
        <v>0</v>
      </c>
      <c r="E131" s="174">
        <v>0</v>
      </c>
      <c r="F131" s="174">
        <v>0</v>
      </c>
      <c r="G131" s="174">
        <v>0</v>
      </c>
      <c r="H131" s="174">
        <v>42480404000</v>
      </c>
      <c r="I131" s="192">
        <v>31376361202.260002</v>
      </c>
      <c r="J131" s="174">
        <v>31376361201.660004</v>
      </c>
      <c r="K131" s="174">
        <v>20984851</v>
      </c>
      <c r="L131" s="174">
        <v>31172277092.660004</v>
      </c>
      <c r="M131" s="174">
        <v>11104042797.739998</v>
      </c>
      <c r="N131" s="174">
        <v>0.60000002384185791</v>
      </c>
      <c r="O131" s="174">
        <v>183099258</v>
      </c>
      <c r="P131" s="617">
        <v>0.73860788145188083</v>
      </c>
    </row>
    <row r="132" spans="1:16" ht="13.5" thickBot="1" x14ac:dyDescent="0.25">
      <c r="A132" s="611">
        <v>2310027</v>
      </c>
      <c r="B132" s="141" t="s">
        <v>444</v>
      </c>
      <c r="C132" s="142">
        <v>1000000000</v>
      </c>
      <c r="D132" s="229">
        <v>0</v>
      </c>
      <c r="E132" s="229">
        <v>0</v>
      </c>
      <c r="F132" s="229">
        <v>0</v>
      </c>
      <c r="G132" s="229">
        <v>0</v>
      </c>
      <c r="H132" s="142">
        <v>1000000000</v>
      </c>
      <c r="I132" s="202">
        <v>998046825.99000001</v>
      </c>
      <c r="J132" s="202">
        <v>998046825.38999999</v>
      </c>
      <c r="K132" s="505">
        <v>0</v>
      </c>
      <c r="L132" s="230">
        <v>998046825.38999999</v>
      </c>
      <c r="M132" s="142">
        <v>1953174.0099999905</v>
      </c>
      <c r="N132" s="231">
        <v>0.60000002384185791</v>
      </c>
      <c r="O132" s="232">
        <v>0</v>
      </c>
      <c r="P132" s="233">
        <v>0.99804682539</v>
      </c>
    </row>
    <row r="133" spans="1:16" ht="25.5" x14ac:dyDescent="0.2">
      <c r="A133" s="608">
        <v>2310028</v>
      </c>
      <c r="B133" s="151" t="s">
        <v>445</v>
      </c>
      <c r="C133" s="152">
        <v>1000000000</v>
      </c>
      <c r="D133" s="234">
        <v>0</v>
      </c>
      <c r="E133" s="234">
        <v>0</v>
      </c>
      <c r="F133" s="234">
        <v>0</v>
      </c>
      <c r="G133" s="234">
        <v>0</v>
      </c>
      <c r="H133" s="152">
        <v>1000000000</v>
      </c>
      <c r="I133" s="517">
        <v>460971556</v>
      </c>
      <c r="J133" s="507">
        <v>460971556</v>
      </c>
      <c r="K133" s="146">
        <v>0</v>
      </c>
      <c r="L133" s="154">
        <v>283582228</v>
      </c>
      <c r="M133" s="152">
        <v>539028444</v>
      </c>
      <c r="N133" s="231">
        <v>0</v>
      </c>
      <c r="O133" s="235">
        <v>177389328</v>
      </c>
      <c r="P133" s="233">
        <v>0.460971556</v>
      </c>
    </row>
    <row r="134" spans="1:16" ht="25.5" customHeight="1" x14ac:dyDescent="0.2">
      <c r="A134" s="608">
        <v>2310196</v>
      </c>
      <c r="B134" s="151" t="s">
        <v>446</v>
      </c>
      <c r="C134" s="152">
        <v>15676645000</v>
      </c>
      <c r="D134" s="152">
        <v>0</v>
      </c>
      <c r="E134" s="152">
        <v>0</v>
      </c>
      <c r="F134" s="152">
        <v>0</v>
      </c>
      <c r="G134" s="152">
        <v>0</v>
      </c>
      <c r="H134" s="152">
        <v>15676645000</v>
      </c>
      <c r="I134" s="517">
        <v>11103289541.120001</v>
      </c>
      <c r="J134" s="507">
        <v>11103289541.120001</v>
      </c>
      <c r="K134" s="146">
        <v>0</v>
      </c>
      <c r="L134" s="517">
        <v>11103289541.120001</v>
      </c>
      <c r="M134" s="152">
        <v>4573355458.8799992</v>
      </c>
      <c r="N134" s="148">
        <v>0</v>
      </c>
      <c r="O134" s="235">
        <v>0</v>
      </c>
      <c r="P134" s="233">
        <v>0.70826950161338731</v>
      </c>
    </row>
    <row r="135" spans="1:16" ht="25.5" x14ac:dyDescent="0.2">
      <c r="A135" s="608">
        <v>2310197</v>
      </c>
      <c r="B135" s="151" t="s">
        <v>447</v>
      </c>
      <c r="C135" s="152">
        <v>24803759000</v>
      </c>
      <c r="D135" s="152">
        <v>0</v>
      </c>
      <c r="E135" s="152">
        <v>0</v>
      </c>
      <c r="F135" s="152">
        <v>0</v>
      </c>
      <c r="G135" s="152">
        <v>0</v>
      </c>
      <c r="H135" s="152">
        <v>24803759000</v>
      </c>
      <c r="I135" s="517">
        <v>18814053279.150002</v>
      </c>
      <c r="J135" s="152">
        <v>18814053279.150002</v>
      </c>
      <c r="K135" s="146">
        <v>20984851</v>
      </c>
      <c r="L135" s="517">
        <v>18787358498.150002</v>
      </c>
      <c r="M135" s="152">
        <v>5989705720.8499985</v>
      </c>
      <c r="N135" s="148">
        <v>0</v>
      </c>
      <c r="O135" s="235">
        <v>5709930</v>
      </c>
      <c r="P135" s="233">
        <v>0.75851621035142303</v>
      </c>
    </row>
    <row r="136" spans="1:16" ht="13.5" thickBot="1" x14ac:dyDescent="0.25">
      <c r="A136" s="618">
        <v>2310199</v>
      </c>
      <c r="B136" s="162" t="s">
        <v>448</v>
      </c>
      <c r="C136" s="163">
        <v>0</v>
      </c>
      <c r="D136" s="163">
        <v>0</v>
      </c>
      <c r="E136" s="163">
        <v>0</v>
      </c>
      <c r="F136" s="163">
        <v>0</v>
      </c>
      <c r="G136" s="163">
        <v>0</v>
      </c>
      <c r="H136" s="163">
        <v>0</v>
      </c>
      <c r="I136" s="503">
        <v>0</v>
      </c>
      <c r="J136" s="170">
        <v>0</v>
      </c>
      <c r="K136" s="506">
        <v>0</v>
      </c>
      <c r="L136" s="164">
        <v>0</v>
      </c>
      <c r="M136" s="163">
        <v>0</v>
      </c>
      <c r="N136" s="211">
        <v>0</v>
      </c>
      <c r="O136" s="238">
        <v>0</v>
      </c>
      <c r="P136" s="233">
        <v>0</v>
      </c>
    </row>
    <row r="137" spans="1:16" ht="13.5" thickBot="1" x14ac:dyDescent="0.3">
      <c r="A137" s="619"/>
      <c r="B137" s="239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48"/>
    </row>
    <row r="138" spans="1:16" s="113" customFormat="1" ht="13.5" thickBot="1" x14ac:dyDescent="0.3">
      <c r="A138" s="241" t="s">
        <v>449</v>
      </c>
      <c r="B138" s="241" t="s">
        <v>450</v>
      </c>
      <c r="C138" s="242">
        <v>674354852847</v>
      </c>
      <c r="D138" s="242">
        <v>70845414409.310013</v>
      </c>
      <c r="E138" s="242">
        <v>0</v>
      </c>
      <c r="F138" s="242">
        <v>67454793329.510002</v>
      </c>
      <c r="G138" s="242">
        <v>67454793329.510002</v>
      </c>
      <c r="H138" s="295">
        <v>745200267256.30994</v>
      </c>
      <c r="I138" s="499">
        <v>538346800727.22003</v>
      </c>
      <c r="J138" s="500">
        <v>483170854781.59998</v>
      </c>
      <c r="K138" s="458">
        <v>108064221400.78</v>
      </c>
      <c r="L138" s="242">
        <v>283606446336.53009</v>
      </c>
      <c r="M138" s="242">
        <v>206853466529.08997</v>
      </c>
      <c r="N138" s="242">
        <v>55175945945.619995</v>
      </c>
      <c r="O138" s="242">
        <v>91500187044.290009</v>
      </c>
      <c r="P138" s="620">
        <v>0.64837718934340438</v>
      </c>
    </row>
    <row r="139" spans="1:16" ht="13.5" thickBot="1" x14ac:dyDescent="0.3">
      <c r="A139" s="621"/>
      <c r="B139" s="622"/>
      <c r="C139" s="105"/>
      <c r="D139" s="105"/>
      <c r="E139" s="105"/>
      <c r="F139" s="105"/>
      <c r="G139" s="623"/>
      <c r="H139" s="105"/>
      <c r="I139" s="105"/>
      <c r="J139" s="623"/>
      <c r="K139" s="105"/>
      <c r="L139" s="105"/>
      <c r="M139" s="105"/>
      <c r="N139" s="105"/>
      <c r="O139" s="105"/>
      <c r="P139" s="339"/>
    </row>
    <row r="140" spans="1:16" s="251" customFormat="1" ht="13.5" thickBot="1" x14ac:dyDescent="0.3">
      <c r="A140" s="624"/>
      <c r="B140" s="247" t="s">
        <v>451</v>
      </c>
      <c r="C140" s="245"/>
      <c r="D140" s="245"/>
      <c r="E140" s="245"/>
      <c r="F140" s="245"/>
      <c r="G140" s="245"/>
      <c r="H140" s="245"/>
      <c r="I140" s="245"/>
      <c r="J140" s="245"/>
      <c r="K140" s="245"/>
      <c r="L140" s="245"/>
      <c r="M140" s="249"/>
      <c r="N140" s="250"/>
      <c r="O140" s="250"/>
      <c r="P140" s="625"/>
    </row>
    <row r="141" spans="1:16" x14ac:dyDescent="0.25">
      <c r="A141" s="610"/>
      <c r="B141" s="253"/>
      <c r="C141" s="254"/>
      <c r="D141" s="255"/>
      <c r="E141" s="255"/>
      <c r="F141" s="255"/>
      <c r="G141" s="255"/>
      <c r="H141" s="254"/>
      <c r="I141" s="257"/>
      <c r="J141" s="257"/>
      <c r="K141" s="255"/>
      <c r="L141" s="255"/>
      <c r="M141" s="254"/>
      <c r="N141" s="258"/>
      <c r="O141" s="258"/>
      <c r="P141" s="258"/>
    </row>
    <row r="142" spans="1:16" x14ac:dyDescent="0.25">
      <c r="A142" s="610"/>
      <c r="B142" s="253" t="s">
        <v>452</v>
      </c>
      <c r="C142" s="254"/>
      <c r="D142" s="255"/>
      <c r="E142" s="255"/>
      <c r="F142" s="255"/>
      <c r="G142" s="255"/>
      <c r="H142" s="254"/>
      <c r="I142" s="257"/>
      <c r="J142" s="259"/>
      <c r="K142" s="255"/>
      <c r="L142" s="255"/>
      <c r="M142" s="254"/>
      <c r="N142" s="254"/>
      <c r="O142" s="254"/>
      <c r="P142" s="254"/>
    </row>
    <row r="143" spans="1:16" x14ac:dyDescent="0.25">
      <c r="A143" s="610"/>
      <c r="B143" s="253" t="s">
        <v>453</v>
      </c>
      <c r="C143" s="254"/>
      <c r="D143" s="255"/>
      <c r="E143" s="255"/>
      <c r="F143" s="255"/>
      <c r="G143" s="255"/>
      <c r="H143" s="254"/>
      <c r="I143" s="257"/>
      <c r="J143" s="257"/>
      <c r="K143" s="255"/>
      <c r="L143" s="255"/>
      <c r="M143" s="254"/>
      <c r="N143" s="254"/>
      <c r="O143" s="254"/>
      <c r="P143" s="254"/>
    </row>
    <row r="144" spans="1:16" x14ac:dyDescent="0.25">
      <c r="A144" s="610"/>
      <c r="B144" s="253" t="s">
        <v>454</v>
      </c>
      <c r="C144" s="254"/>
      <c r="D144" s="255"/>
      <c r="E144" s="255"/>
      <c r="F144" s="255"/>
      <c r="G144" s="255"/>
      <c r="H144" s="254"/>
      <c r="I144" s="257"/>
      <c r="J144" s="257"/>
      <c r="K144" s="255"/>
      <c r="L144" s="255"/>
      <c r="M144" s="254"/>
      <c r="N144" s="254"/>
      <c r="O144" s="254"/>
      <c r="P144" s="254"/>
    </row>
    <row r="145" spans="1:16" x14ac:dyDescent="0.25">
      <c r="A145" s="610"/>
      <c r="B145" s="253" t="s">
        <v>455</v>
      </c>
      <c r="C145" s="254"/>
      <c r="D145" s="255"/>
      <c r="E145" s="255"/>
      <c r="F145" s="255"/>
      <c r="G145" s="255"/>
      <c r="H145" s="254"/>
      <c r="I145" s="257"/>
      <c r="J145" s="257"/>
      <c r="K145" s="255"/>
      <c r="L145" s="255"/>
      <c r="M145" s="254"/>
      <c r="N145" s="254"/>
      <c r="O145" s="254"/>
      <c r="P145" s="254"/>
    </row>
    <row r="146" spans="1:16" ht="25.5" x14ac:dyDescent="0.2">
      <c r="A146" s="626">
        <v>2210558</v>
      </c>
      <c r="B146" s="260" t="s">
        <v>456</v>
      </c>
      <c r="C146" s="261"/>
      <c r="D146" s="261"/>
      <c r="E146" s="261"/>
      <c r="F146" s="262"/>
      <c r="G146" s="262"/>
      <c r="H146" s="261"/>
      <c r="I146" s="262"/>
      <c r="J146" s="261"/>
      <c r="K146" s="262"/>
      <c r="L146" s="263"/>
      <c r="M146" s="265"/>
      <c r="N146" s="265"/>
      <c r="O146" s="265"/>
      <c r="P146" s="265"/>
    </row>
    <row r="147" spans="1:16" x14ac:dyDescent="0.2">
      <c r="A147" s="627" t="s">
        <v>457</v>
      </c>
      <c r="B147" s="266" t="s">
        <v>303</v>
      </c>
      <c r="C147" s="267">
        <v>1250000000</v>
      </c>
      <c r="D147" s="267">
        <v>0</v>
      </c>
      <c r="E147" s="267">
        <v>0</v>
      </c>
      <c r="F147" s="268">
        <v>0</v>
      </c>
      <c r="G147" s="267">
        <v>45069120</v>
      </c>
      <c r="H147" s="182">
        <v>1204930880</v>
      </c>
      <c r="I147" s="263">
        <v>1069635256</v>
      </c>
      <c r="J147" s="269">
        <v>509796556</v>
      </c>
      <c r="K147" s="270">
        <v>0</v>
      </c>
      <c r="L147" s="271">
        <v>279400899</v>
      </c>
      <c r="M147" s="152">
        <v>135295624</v>
      </c>
      <c r="N147" s="273">
        <v>559838700</v>
      </c>
      <c r="O147" s="152">
        <v>230395657</v>
      </c>
      <c r="P147" s="274">
        <v>0.42309195030340663</v>
      </c>
    </row>
    <row r="148" spans="1:16" x14ac:dyDescent="0.2">
      <c r="A148" s="627"/>
      <c r="B148" s="260"/>
      <c r="C148" s="275"/>
      <c r="D148" s="275"/>
      <c r="E148" s="275"/>
      <c r="F148" s="276"/>
      <c r="G148" s="275"/>
      <c r="H148" s="275"/>
      <c r="I148" s="190"/>
      <c r="J148" s="275"/>
      <c r="K148" s="276"/>
      <c r="L148" s="263"/>
      <c r="M148" s="254"/>
      <c r="N148" s="254"/>
      <c r="O148" s="152"/>
      <c r="P148" s="254"/>
    </row>
    <row r="149" spans="1:16" x14ac:dyDescent="0.2">
      <c r="A149" s="628"/>
      <c r="B149" s="278" t="s">
        <v>458</v>
      </c>
      <c r="C149" s="279"/>
      <c r="D149" s="279"/>
      <c r="E149" s="279"/>
      <c r="F149" s="280"/>
      <c r="G149" s="279"/>
      <c r="H149" s="275"/>
      <c r="I149" s="190"/>
      <c r="J149" s="275"/>
      <c r="K149" s="276"/>
      <c r="L149" s="275"/>
      <c r="M149" s="257"/>
      <c r="N149" s="255"/>
      <c r="O149" s="152"/>
      <c r="P149" s="255"/>
    </row>
    <row r="150" spans="1:16" x14ac:dyDescent="0.2">
      <c r="A150" s="628"/>
      <c r="B150" s="278" t="s">
        <v>454</v>
      </c>
      <c r="C150" s="279"/>
      <c r="D150" s="279"/>
      <c r="E150" s="279"/>
      <c r="F150" s="280"/>
      <c r="G150" s="279"/>
      <c r="H150" s="275"/>
      <c r="I150" s="190"/>
      <c r="J150" s="275"/>
      <c r="K150" s="276"/>
      <c r="L150" s="275"/>
      <c r="M150" s="257"/>
      <c r="N150" s="255"/>
      <c r="O150" s="152"/>
      <c r="P150" s="255"/>
    </row>
    <row r="151" spans="1:16" x14ac:dyDescent="0.2">
      <c r="A151" s="628"/>
      <c r="B151" s="282" t="s">
        <v>459</v>
      </c>
      <c r="C151" s="279"/>
      <c r="D151" s="279"/>
      <c r="E151" s="279"/>
      <c r="F151" s="280"/>
      <c r="G151" s="279"/>
      <c r="H151" s="275"/>
      <c r="I151" s="180"/>
      <c r="J151" s="275"/>
      <c r="K151" s="276"/>
      <c r="L151" s="275"/>
      <c r="M151" s="257"/>
      <c r="N151" s="255"/>
      <c r="O151" s="152"/>
      <c r="P151" s="255"/>
    </row>
    <row r="152" spans="1:16" x14ac:dyDescent="0.2">
      <c r="A152" s="626">
        <v>2210289</v>
      </c>
      <c r="B152" s="278" t="s">
        <v>460</v>
      </c>
      <c r="C152" s="277"/>
      <c r="D152" s="277"/>
      <c r="E152" s="277"/>
      <c r="F152" s="283"/>
      <c r="G152" s="277"/>
      <c r="H152" s="277"/>
      <c r="I152" s="180"/>
      <c r="J152" s="283"/>
      <c r="K152" s="277"/>
      <c r="L152" s="277"/>
      <c r="M152" s="148"/>
      <c r="N152" s="285"/>
      <c r="O152" s="152"/>
      <c r="P152" s="285"/>
    </row>
    <row r="153" spans="1:16" x14ac:dyDescent="0.2">
      <c r="A153" s="627">
        <v>22102891</v>
      </c>
      <c r="B153" s="286" t="s">
        <v>303</v>
      </c>
      <c r="C153" s="277">
        <v>300000000</v>
      </c>
      <c r="D153" s="267">
        <v>0</v>
      </c>
      <c r="E153" s="267">
        <v>0</v>
      </c>
      <c r="F153" s="268">
        <v>60000000</v>
      </c>
      <c r="G153" s="267">
        <v>55000000</v>
      </c>
      <c r="H153" s="182">
        <v>305000000</v>
      </c>
      <c r="I153" s="180">
        <v>114424293.56</v>
      </c>
      <c r="J153" s="283">
        <v>0</v>
      </c>
      <c r="K153" s="277">
        <v>0</v>
      </c>
      <c r="L153" s="277">
        <v>0</v>
      </c>
      <c r="M153" s="148">
        <v>190575706.44</v>
      </c>
      <c r="N153" s="273">
        <v>114424293.56</v>
      </c>
      <c r="O153" s="152">
        <v>0</v>
      </c>
      <c r="P153" s="155">
        <v>0</v>
      </c>
    </row>
    <row r="154" spans="1:16" ht="25.5" x14ac:dyDescent="0.2">
      <c r="A154" s="629">
        <v>2210302</v>
      </c>
      <c r="B154" s="630" t="s">
        <v>461</v>
      </c>
      <c r="C154" s="554"/>
      <c r="D154" s="554"/>
      <c r="E154" s="554"/>
      <c r="F154" s="555"/>
      <c r="G154" s="554"/>
      <c r="H154" s="556"/>
      <c r="I154" s="557"/>
      <c r="J154" s="555"/>
      <c r="K154" s="554"/>
      <c r="L154" s="554"/>
      <c r="M154" s="558"/>
      <c r="N154" s="559"/>
      <c r="O154" s="170"/>
      <c r="P154" s="165"/>
    </row>
    <row r="155" spans="1:16" ht="19.5" customHeight="1" x14ac:dyDescent="0.2">
      <c r="A155" s="631">
        <v>22103021</v>
      </c>
      <c r="B155" s="632" t="s">
        <v>303</v>
      </c>
      <c r="C155" s="633">
        <v>300000000</v>
      </c>
      <c r="D155" s="633">
        <v>0</v>
      </c>
      <c r="E155" s="633">
        <v>0</v>
      </c>
      <c r="F155" s="634">
        <v>500000000</v>
      </c>
      <c r="G155" s="633">
        <v>160000000</v>
      </c>
      <c r="H155" s="635">
        <v>640000000</v>
      </c>
      <c r="I155" s="636">
        <v>590439405.89999998</v>
      </c>
      <c r="J155" s="634">
        <v>117312902.66</v>
      </c>
      <c r="K155" s="633">
        <v>0</v>
      </c>
      <c r="L155" s="633">
        <v>39923037</v>
      </c>
      <c r="M155" s="637">
        <v>49560594.100000024</v>
      </c>
      <c r="N155" s="638">
        <v>473126503.24000001</v>
      </c>
      <c r="O155" s="30">
        <v>77389865.659999996</v>
      </c>
      <c r="P155" s="639">
        <v>0.18330141040625</v>
      </c>
    </row>
    <row r="156" spans="1:16" x14ac:dyDescent="0.2">
      <c r="A156" s="627"/>
      <c r="B156" s="286"/>
      <c r="C156" s="277"/>
      <c r="D156" s="277"/>
      <c r="E156" s="277"/>
      <c r="F156" s="283"/>
      <c r="G156" s="277"/>
      <c r="H156" s="182"/>
      <c r="I156" s="180"/>
      <c r="J156" s="283"/>
      <c r="K156" s="277"/>
      <c r="L156" s="277"/>
      <c r="M156" s="148"/>
      <c r="N156" s="273"/>
      <c r="O156" s="152"/>
      <c r="P156" s="155"/>
    </row>
    <row r="157" spans="1:16" x14ac:dyDescent="0.2">
      <c r="A157" s="627"/>
      <c r="B157" s="278" t="s">
        <v>462</v>
      </c>
      <c r="C157" s="277"/>
      <c r="D157" s="277"/>
      <c r="E157" s="277"/>
      <c r="F157" s="283"/>
      <c r="G157" s="277"/>
      <c r="H157" s="182"/>
      <c r="I157" s="180"/>
      <c r="J157" s="283"/>
      <c r="K157" s="277"/>
      <c r="L157" s="277"/>
      <c r="M157" s="148"/>
      <c r="N157" s="273"/>
      <c r="O157" s="152"/>
      <c r="P157" s="155"/>
    </row>
    <row r="158" spans="1:16" x14ac:dyDescent="0.2">
      <c r="A158" s="627"/>
      <c r="B158" s="286"/>
      <c r="C158" s="277"/>
      <c r="D158" s="277"/>
      <c r="E158" s="277"/>
      <c r="F158" s="283"/>
      <c r="G158" s="277"/>
      <c r="H158" s="182"/>
      <c r="I158" s="180"/>
      <c r="J158" s="283"/>
      <c r="K158" s="277"/>
      <c r="L158" s="277"/>
      <c r="M158" s="148"/>
      <c r="N158" s="273"/>
      <c r="O158" s="152"/>
      <c r="P158" s="155"/>
    </row>
    <row r="159" spans="1:16" x14ac:dyDescent="0.2">
      <c r="A159" s="626">
        <v>2210524</v>
      </c>
      <c r="B159" s="278" t="s">
        <v>463</v>
      </c>
      <c r="C159" s="277"/>
      <c r="D159" s="277"/>
      <c r="E159" s="277"/>
      <c r="F159" s="277"/>
      <c r="G159" s="277"/>
      <c r="H159" s="182"/>
      <c r="I159" s="180"/>
      <c r="J159" s="283"/>
      <c r="K159" s="277"/>
      <c r="L159" s="277"/>
      <c r="M159" s="148"/>
      <c r="N159" s="285"/>
      <c r="O159" s="152"/>
      <c r="P159" s="285"/>
    </row>
    <row r="160" spans="1:16" x14ac:dyDescent="0.2">
      <c r="A160" s="627">
        <v>22105241</v>
      </c>
      <c r="B160" s="286" t="s">
        <v>303</v>
      </c>
      <c r="C160" s="277">
        <v>300000000</v>
      </c>
      <c r="D160" s="277">
        <v>0</v>
      </c>
      <c r="E160" s="277">
        <v>0</v>
      </c>
      <c r="F160" s="277">
        <v>80000000</v>
      </c>
      <c r="G160" s="277">
        <v>80000000</v>
      </c>
      <c r="H160" s="182">
        <v>300000000</v>
      </c>
      <c r="I160" s="180">
        <v>190206840.69999999</v>
      </c>
      <c r="J160" s="283">
        <v>190206840.69999999</v>
      </c>
      <c r="K160" s="277">
        <v>0</v>
      </c>
      <c r="L160" s="277">
        <v>64062052.210000001</v>
      </c>
      <c r="M160" s="148">
        <v>109793159.30000001</v>
      </c>
      <c r="N160" s="273">
        <v>0</v>
      </c>
      <c r="O160" s="152">
        <v>126144788.48999998</v>
      </c>
      <c r="P160" s="155">
        <v>0.6340228023333333</v>
      </c>
    </row>
    <row r="161" spans="1:16" ht="25.5" x14ac:dyDescent="0.2">
      <c r="A161" s="626">
        <v>2210526</v>
      </c>
      <c r="B161" s="278" t="s">
        <v>464</v>
      </c>
      <c r="C161" s="277"/>
      <c r="D161" s="277"/>
      <c r="E161" s="277"/>
      <c r="F161" s="277"/>
      <c r="G161" s="277"/>
      <c r="H161" s="277"/>
      <c r="I161" s="180"/>
      <c r="J161" s="283"/>
      <c r="K161" s="277"/>
      <c r="L161" s="277"/>
      <c r="M161" s="152"/>
      <c r="N161" s="285"/>
      <c r="O161" s="152"/>
      <c r="P161" s="285"/>
    </row>
    <row r="162" spans="1:16" x14ac:dyDescent="0.2">
      <c r="A162" s="627">
        <v>22105261</v>
      </c>
      <c r="B162" s="286" t="s">
        <v>303</v>
      </c>
      <c r="C162" s="277">
        <v>400000000</v>
      </c>
      <c r="D162" s="277">
        <v>0</v>
      </c>
      <c r="E162" s="277">
        <v>0</v>
      </c>
      <c r="F162" s="277">
        <v>200000000</v>
      </c>
      <c r="G162" s="277">
        <v>0</v>
      </c>
      <c r="H162" s="182">
        <v>600000000</v>
      </c>
      <c r="I162" s="180">
        <v>0</v>
      </c>
      <c r="J162" s="283">
        <v>0</v>
      </c>
      <c r="K162" s="277">
        <v>0</v>
      </c>
      <c r="L162" s="277">
        <v>0</v>
      </c>
      <c r="M162" s="152">
        <v>600000000</v>
      </c>
      <c r="N162" s="273">
        <v>0</v>
      </c>
      <c r="O162" s="152">
        <v>0</v>
      </c>
      <c r="P162" s="155">
        <v>0</v>
      </c>
    </row>
    <row r="163" spans="1:16" x14ac:dyDescent="0.2">
      <c r="A163" s="626">
        <v>2210527</v>
      </c>
      <c r="B163" s="278" t="s">
        <v>465</v>
      </c>
      <c r="C163" s="277"/>
      <c r="D163" s="277"/>
      <c r="E163" s="277"/>
      <c r="F163" s="277"/>
      <c r="G163" s="277"/>
      <c r="H163" s="277"/>
      <c r="I163" s="180"/>
      <c r="J163" s="283"/>
      <c r="K163" s="277"/>
      <c r="L163" s="277"/>
      <c r="M163" s="152"/>
      <c r="N163" s="285"/>
      <c r="O163" s="152"/>
      <c r="P163" s="285"/>
    </row>
    <row r="164" spans="1:16" x14ac:dyDescent="0.2">
      <c r="A164" s="627">
        <v>22105271</v>
      </c>
      <c r="B164" s="286" t="s">
        <v>303</v>
      </c>
      <c r="C164" s="277">
        <v>310000000</v>
      </c>
      <c r="D164" s="277">
        <v>0</v>
      </c>
      <c r="E164" s="277">
        <v>0</v>
      </c>
      <c r="F164" s="277">
        <v>0</v>
      </c>
      <c r="G164" s="277">
        <v>220000000</v>
      </c>
      <c r="H164" s="182">
        <v>90000000</v>
      </c>
      <c r="I164" s="288">
        <v>52784354</v>
      </c>
      <c r="J164" s="289">
        <v>40052544</v>
      </c>
      <c r="K164" s="277">
        <v>0</v>
      </c>
      <c r="L164" s="277">
        <v>40052544</v>
      </c>
      <c r="M164" s="152">
        <v>37215646</v>
      </c>
      <c r="N164" s="273">
        <v>12731810</v>
      </c>
      <c r="O164" s="152">
        <v>0</v>
      </c>
      <c r="P164" s="155">
        <v>0.44502826666666667</v>
      </c>
    </row>
    <row r="165" spans="1:16" x14ac:dyDescent="0.2">
      <c r="A165" s="627"/>
      <c r="B165" s="286"/>
      <c r="C165" s="277"/>
      <c r="D165" s="277"/>
      <c r="E165" s="277"/>
      <c r="F165" s="277"/>
      <c r="G165" s="277"/>
      <c r="H165" s="182"/>
      <c r="I165" s="288"/>
      <c r="J165" s="289"/>
      <c r="K165" s="277"/>
      <c r="L165" s="277"/>
      <c r="M165" s="152"/>
      <c r="N165" s="273"/>
      <c r="O165" s="152"/>
      <c r="P165" s="155"/>
    </row>
    <row r="166" spans="1:16" x14ac:dyDescent="0.2">
      <c r="A166" s="627"/>
      <c r="B166" s="278" t="s">
        <v>466</v>
      </c>
      <c r="C166" s="277"/>
      <c r="D166" s="277"/>
      <c r="E166" s="277"/>
      <c r="F166" s="277"/>
      <c r="G166" s="277"/>
      <c r="H166" s="182"/>
      <c r="I166" s="288"/>
      <c r="J166" s="289"/>
      <c r="K166" s="277"/>
      <c r="L166" s="277"/>
      <c r="M166" s="148"/>
      <c r="N166" s="273"/>
      <c r="O166" s="152"/>
      <c r="P166" s="155"/>
    </row>
    <row r="167" spans="1:16" x14ac:dyDescent="0.2">
      <c r="A167" s="627"/>
      <c r="B167" s="278" t="s">
        <v>467</v>
      </c>
      <c r="C167" s="277"/>
      <c r="D167" s="277"/>
      <c r="E167" s="277"/>
      <c r="F167" s="277"/>
      <c r="G167" s="277"/>
      <c r="H167" s="182"/>
      <c r="I167" s="288"/>
      <c r="J167" s="289"/>
      <c r="K167" s="277"/>
      <c r="L167" s="277"/>
      <c r="M167" s="148"/>
      <c r="N167" s="273"/>
      <c r="O167" s="152"/>
      <c r="P167" s="155"/>
    </row>
    <row r="168" spans="1:16" x14ac:dyDescent="0.2">
      <c r="A168" s="610"/>
      <c r="B168" s="253" t="s">
        <v>468</v>
      </c>
      <c r="C168" s="254"/>
      <c r="D168" s="255"/>
      <c r="E168" s="255"/>
      <c r="F168" s="257"/>
      <c r="G168" s="255"/>
      <c r="H168" s="254"/>
      <c r="I168" s="154"/>
      <c r="J168" s="257"/>
      <c r="K168" s="255"/>
      <c r="L168" s="257"/>
      <c r="M168" s="252"/>
      <c r="N168" s="254"/>
      <c r="O168" s="152"/>
      <c r="P168" s="254"/>
    </row>
    <row r="169" spans="1:16" ht="30.75" customHeight="1" x14ac:dyDescent="0.2">
      <c r="A169" s="640">
        <v>2210237</v>
      </c>
      <c r="B169" s="253" t="s">
        <v>469</v>
      </c>
      <c r="C169" s="254"/>
      <c r="D169" s="255"/>
      <c r="E169" s="255"/>
      <c r="F169" s="257"/>
      <c r="G169" s="255"/>
      <c r="H169" s="152"/>
      <c r="I169" s="154"/>
      <c r="J169" s="257"/>
      <c r="K169" s="255"/>
      <c r="L169" s="255"/>
      <c r="M169" s="252"/>
      <c r="N169" s="254"/>
      <c r="O169" s="152"/>
      <c r="P169" s="254"/>
    </row>
    <row r="170" spans="1:16" ht="21" customHeight="1" thickBot="1" x14ac:dyDescent="0.25">
      <c r="A170" s="610">
        <v>22102371</v>
      </c>
      <c r="B170" s="291" t="s">
        <v>303</v>
      </c>
      <c r="C170" s="265">
        <v>2750000000</v>
      </c>
      <c r="D170" s="273">
        <v>0</v>
      </c>
      <c r="E170" s="273">
        <v>0</v>
      </c>
      <c r="F170" s="292">
        <v>302569120</v>
      </c>
      <c r="G170" s="283">
        <v>0</v>
      </c>
      <c r="H170" s="152">
        <v>3052569120</v>
      </c>
      <c r="I170" s="203">
        <v>2653490548.5</v>
      </c>
      <c r="J170" s="519">
        <v>1683843008.71</v>
      </c>
      <c r="K170" s="294">
        <v>0</v>
      </c>
      <c r="L170" s="294">
        <v>0</v>
      </c>
      <c r="M170" s="148">
        <v>399078571.5</v>
      </c>
      <c r="N170" s="273">
        <v>969647539.78999996</v>
      </c>
      <c r="O170" s="152">
        <v>1683843008.71</v>
      </c>
      <c r="P170" s="274">
        <v>0.55161503065653761</v>
      </c>
    </row>
    <row r="171" spans="1:16" s="296" customFormat="1" ht="26.25" thickBot="1" x14ac:dyDescent="0.3">
      <c r="A171" s="641"/>
      <c r="B171" s="241" t="s">
        <v>470</v>
      </c>
      <c r="C171" s="242">
        <v>5610000000</v>
      </c>
      <c r="D171" s="242">
        <v>0</v>
      </c>
      <c r="E171" s="242">
        <v>0</v>
      </c>
      <c r="F171" s="242">
        <v>1142569120</v>
      </c>
      <c r="G171" s="242">
        <v>560069120</v>
      </c>
      <c r="H171" s="242">
        <v>6192500000</v>
      </c>
      <c r="I171" s="242">
        <v>4670980698.6599998</v>
      </c>
      <c r="J171" s="458">
        <v>2541211852.0699997</v>
      </c>
      <c r="K171" s="242">
        <v>0</v>
      </c>
      <c r="L171" s="242">
        <v>423438532.20999998</v>
      </c>
      <c r="M171" s="242">
        <v>1521519301.3400002</v>
      </c>
      <c r="N171" s="242">
        <v>2129768846.5899999</v>
      </c>
      <c r="O171" s="295">
        <v>2117773319.8600001</v>
      </c>
      <c r="P171" s="642">
        <v>0.41036929383447712</v>
      </c>
    </row>
    <row r="172" spans="1:16" s="297" customFormat="1" x14ac:dyDescent="0.2">
      <c r="A172" s="643"/>
      <c r="B172" s="298"/>
      <c r="C172" s="299"/>
      <c r="D172" s="299"/>
      <c r="E172" s="299"/>
      <c r="F172" s="299"/>
      <c r="G172" s="299"/>
      <c r="H172" s="299"/>
      <c r="I172" s="301"/>
      <c r="J172" s="299"/>
      <c r="K172" s="301"/>
      <c r="L172" s="301"/>
      <c r="M172" s="301"/>
      <c r="N172" s="301"/>
      <c r="O172" s="301"/>
      <c r="P172" s="644"/>
    </row>
    <row r="173" spans="1:16" s="302" customFormat="1" ht="13.5" thickBot="1" x14ac:dyDescent="0.3">
      <c r="A173" s="643"/>
      <c r="B173" s="298"/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48"/>
    </row>
    <row r="174" spans="1:16" s="251" customFormat="1" ht="13.5" thickBot="1" x14ac:dyDescent="0.3">
      <c r="A174" s="624"/>
      <c r="B174" s="247" t="s">
        <v>471</v>
      </c>
      <c r="C174" s="245"/>
      <c r="D174" s="245"/>
      <c r="E174" s="245"/>
      <c r="F174" s="245"/>
      <c r="G174" s="245"/>
      <c r="H174" s="245"/>
      <c r="I174" s="306"/>
      <c r="J174" s="245"/>
      <c r="K174" s="245"/>
      <c r="L174" s="245"/>
      <c r="M174" s="249"/>
      <c r="N174" s="249"/>
      <c r="O174" s="249"/>
      <c r="P174" s="645"/>
    </row>
    <row r="175" spans="1:16" x14ac:dyDescent="0.25">
      <c r="A175" s="610"/>
      <c r="B175" s="253"/>
      <c r="C175" s="254"/>
      <c r="D175" s="307"/>
      <c r="E175" s="255"/>
      <c r="F175" s="255"/>
      <c r="G175" s="255"/>
      <c r="H175" s="255"/>
      <c r="I175" s="254"/>
      <c r="J175" s="255"/>
      <c r="K175" s="254"/>
      <c r="L175" s="254"/>
      <c r="M175" s="308"/>
      <c r="N175" s="309"/>
      <c r="O175" s="309"/>
      <c r="P175" s="309"/>
    </row>
    <row r="176" spans="1:16" x14ac:dyDescent="0.25">
      <c r="A176" s="610"/>
      <c r="B176" s="253" t="s">
        <v>472</v>
      </c>
      <c r="C176" s="255"/>
      <c r="D176" s="307"/>
      <c r="E176" s="255"/>
      <c r="F176" s="255"/>
      <c r="G176" s="255"/>
      <c r="H176" s="255"/>
      <c r="I176" s="255"/>
      <c r="J176" s="255"/>
      <c r="K176" s="255"/>
      <c r="L176" s="255"/>
      <c r="M176" s="311"/>
      <c r="N176" s="312"/>
      <c r="O176" s="312"/>
      <c r="P176" s="309"/>
    </row>
    <row r="177" spans="1:16" ht="25.5" x14ac:dyDescent="0.25">
      <c r="A177" s="610"/>
      <c r="B177" s="253" t="s">
        <v>473</v>
      </c>
      <c r="C177" s="255"/>
      <c r="D177" s="307"/>
      <c r="E177" s="255"/>
      <c r="F177" s="255"/>
      <c r="G177" s="255"/>
      <c r="H177" s="255"/>
      <c r="I177" s="255"/>
      <c r="J177" s="255"/>
      <c r="K177" s="255"/>
      <c r="L177" s="255"/>
      <c r="M177" s="311"/>
      <c r="N177" s="312"/>
      <c r="O177" s="312"/>
      <c r="P177" s="309"/>
    </row>
    <row r="178" spans="1:16" x14ac:dyDescent="0.25">
      <c r="A178" s="610"/>
      <c r="B178" s="253" t="s">
        <v>474</v>
      </c>
      <c r="C178" s="255"/>
      <c r="D178" s="307"/>
      <c r="E178" s="255"/>
      <c r="F178" s="255"/>
      <c r="G178" s="255"/>
      <c r="H178" s="255"/>
      <c r="I178" s="255"/>
      <c r="J178" s="255"/>
      <c r="K178" s="255"/>
      <c r="L178" s="255"/>
      <c r="M178" s="311"/>
      <c r="N178" s="312"/>
      <c r="O178" s="312"/>
      <c r="P178" s="309"/>
    </row>
    <row r="179" spans="1:16" ht="25.5" x14ac:dyDescent="0.25">
      <c r="A179" s="610"/>
      <c r="B179" s="253" t="s">
        <v>475</v>
      </c>
      <c r="C179" s="255"/>
      <c r="D179" s="307"/>
      <c r="E179" s="255"/>
      <c r="F179" s="255"/>
      <c r="G179" s="255"/>
      <c r="H179" s="152"/>
      <c r="I179" s="255"/>
      <c r="J179" s="255"/>
      <c r="K179" s="255"/>
      <c r="L179" s="255"/>
      <c r="M179" s="212"/>
      <c r="N179" s="312"/>
      <c r="O179" s="312"/>
      <c r="P179" s="309"/>
    </row>
    <row r="180" spans="1:16" x14ac:dyDescent="0.25">
      <c r="A180" s="610"/>
      <c r="B180" s="253" t="s">
        <v>476</v>
      </c>
      <c r="C180" s="255"/>
      <c r="D180" s="307"/>
      <c r="E180" s="255"/>
      <c r="F180" s="255"/>
      <c r="G180" s="255"/>
      <c r="H180" s="152"/>
      <c r="I180" s="255"/>
      <c r="J180" s="255"/>
      <c r="K180" s="255"/>
      <c r="L180" s="255"/>
      <c r="M180" s="212"/>
      <c r="N180" s="312"/>
      <c r="O180" s="312"/>
      <c r="P180" s="309"/>
    </row>
    <row r="181" spans="1:16" x14ac:dyDescent="0.25">
      <c r="A181" s="640" t="s">
        <v>477</v>
      </c>
      <c r="B181" s="253" t="s">
        <v>302</v>
      </c>
      <c r="C181" s="255"/>
      <c r="D181" s="307"/>
      <c r="E181" s="255"/>
      <c r="F181" s="255"/>
      <c r="G181" s="255"/>
      <c r="H181" s="152"/>
      <c r="I181" s="255"/>
      <c r="J181" s="255"/>
      <c r="K181" s="255"/>
      <c r="L181" s="255"/>
      <c r="M181" s="148"/>
      <c r="N181" s="312"/>
      <c r="O181" s="312"/>
      <c r="P181" s="309"/>
    </row>
    <row r="182" spans="1:16" x14ac:dyDescent="0.2">
      <c r="A182" s="610">
        <v>2210001</v>
      </c>
      <c r="B182" s="291" t="s">
        <v>478</v>
      </c>
      <c r="C182" s="285">
        <v>9098107572</v>
      </c>
      <c r="D182" s="313">
        <v>0</v>
      </c>
      <c r="E182" s="285">
        <v>0</v>
      </c>
      <c r="F182" s="314">
        <v>0</v>
      </c>
      <c r="G182" s="285">
        <v>169101816</v>
      </c>
      <c r="H182" s="152">
        <v>8929005756</v>
      </c>
      <c r="I182" s="160">
        <v>3363112121.9000001</v>
      </c>
      <c r="J182" s="158">
        <v>3363112121.9000001</v>
      </c>
      <c r="K182" s="285">
        <v>0</v>
      </c>
      <c r="L182" s="519">
        <v>3363112121.9000001</v>
      </c>
      <c r="M182" s="148">
        <v>5565893634.1000004</v>
      </c>
      <c r="N182" s="315">
        <v>0</v>
      </c>
      <c r="O182" s="152">
        <v>0</v>
      </c>
      <c r="P182" s="646">
        <v>0.37665023562562927</v>
      </c>
    </row>
    <row r="183" spans="1:16" x14ac:dyDescent="0.2">
      <c r="A183" s="610" t="s">
        <v>479</v>
      </c>
      <c r="B183" s="291" t="s">
        <v>480</v>
      </c>
      <c r="C183" s="285">
        <v>425400698</v>
      </c>
      <c r="D183" s="313">
        <v>0</v>
      </c>
      <c r="E183" s="313">
        <v>0</v>
      </c>
      <c r="F183" s="313">
        <v>0</v>
      </c>
      <c r="G183" s="313">
        <v>0</v>
      </c>
      <c r="H183" s="152">
        <v>425400698</v>
      </c>
      <c r="I183" s="154">
        <v>79118297.930000007</v>
      </c>
      <c r="J183" s="145">
        <v>79118297.930000007</v>
      </c>
      <c r="K183" s="285">
        <v>0</v>
      </c>
      <c r="L183" s="520">
        <v>79118297.930000007</v>
      </c>
      <c r="M183" s="148">
        <v>346282400.06999999</v>
      </c>
      <c r="N183" s="315">
        <v>0</v>
      </c>
      <c r="O183" s="152">
        <v>0</v>
      </c>
      <c r="P183" s="646">
        <v>0.18598535052239148</v>
      </c>
    </row>
    <row r="184" spans="1:16" x14ac:dyDescent="0.2">
      <c r="A184" s="610" t="s">
        <v>481</v>
      </c>
      <c r="B184" s="291" t="s">
        <v>482</v>
      </c>
      <c r="C184" s="285">
        <v>521936315</v>
      </c>
      <c r="D184" s="313">
        <v>0</v>
      </c>
      <c r="E184" s="313">
        <v>0</v>
      </c>
      <c r="F184" s="313">
        <v>0</v>
      </c>
      <c r="G184" s="313">
        <v>0</v>
      </c>
      <c r="H184" s="152">
        <v>521936315</v>
      </c>
      <c r="I184" s="154">
        <v>302921618</v>
      </c>
      <c r="J184" s="145">
        <v>302921618</v>
      </c>
      <c r="K184" s="285">
        <v>0</v>
      </c>
      <c r="L184" s="520">
        <v>302921618</v>
      </c>
      <c r="M184" s="148">
        <v>219014697</v>
      </c>
      <c r="N184" s="315">
        <v>0</v>
      </c>
      <c r="O184" s="152">
        <v>0</v>
      </c>
      <c r="P184" s="646">
        <v>0.58038042054996686</v>
      </c>
    </row>
    <row r="185" spans="1:16" x14ac:dyDescent="0.2">
      <c r="A185" s="610" t="s">
        <v>483</v>
      </c>
      <c r="B185" s="291" t="s">
        <v>484</v>
      </c>
      <c r="C185" s="285">
        <v>10907640</v>
      </c>
      <c r="D185" s="313">
        <v>0</v>
      </c>
      <c r="E185" s="313">
        <v>0</v>
      </c>
      <c r="F185" s="313">
        <v>0</v>
      </c>
      <c r="G185" s="313">
        <v>0</v>
      </c>
      <c r="H185" s="152">
        <v>10907640</v>
      </c>
      <c r="I185" s="154">
        <v>3796127</v>
      </c>
      <c r="J185" s="145">
        <v>3796127</v>
      </c>
      <c r="K185" s="285">
        <v>0</v>
      </c>
      <c r="L185" s="520">
        <v>3796127</v>
      </c>
      <c r="M185" s="148">
        <v>7111513</v>
      </c>
      <c r="N185" s="315">
        <v>0</v>
      </c>
      <c r="O185" s="152">
        <v>0</v>
      </c>
      <c r="P185" s="646">
        <v>0.34802459560454874</v>
      </c>
    </row>
    <row r="186" spans="1:16" ht="25.5" x14ac:dyDescent="0.2">
      <c r="A186" s="610">
        <v>22100151</v>
      </c>
      <c r="B186" s="291" t="s">
        <v>485</v>
      </c>
      <c r="C186" s="285">
        <v>4195145522</v>
      </c>
      <c r="D186" s="313">
        <v>0</v>
      </c>
      <c r="E186" s="313">
        <v>0</v>
      </c>
      <c r="F186" s="314">
        <v>1334437413</v>
      </c>
      <c r="G186" s="313">
        <v>0</v>
      </c>
      <c r="H186" s="152">
        <v>5529582935</v>
      </c>
      <c r="I186" s="160">
        <v>2543281487</v>
      </c>
      <c r="J186" s="158">
        <v>2521601576</v>
      </c>
      <c r="K186" s="285">
        <v>0</v>
      </c>
      <c r="L186" s="519">
        <v>2521601576</v>
      </c>
      <c r="M186" s="148">
        <v>2986301448</v>
      </c>
      <c r="N186" s="315">
        <v>21679911</v>
      </c>
      <c r="O186" s="152">
        <v>0</v>
      </c>
      <c r="P186" s="646">
        <v>0.456020210862431</v>
      </c>
    </row>
    <row r="187" spans="1:16" x14ac:dyDescent="0.2">
      <c r="A187" s="610" t="s">
        <v>486</v>
      </c>
      <c r="B187" s="291" t="s">
        <v>487</v>
      </c>
      <c r="C187" s="285">
        <v>83458595</v>
      </c>
      <c r="D187" s="313">
        <v>0</v>
      </c>
      <c r="E187" s="313">
        <v>0</v>
      </c>
      <c r="F187" s="313">
        <v>0</v>
      </c>
      <c r="G187" s="313">
        <v>0</v>
      </c>
      <c r="H187" s="152">
        <v>83458595</v>
      </c>
      <c r="I187" s="154">
        <v>0</v>
      </c>
      <c r="J187" s="145">
        <v>0</v>
      </c>
      <c r="K187" s="285">
        <v>0</v>
      </c>
      <c r="L187" s="520">
        <v>0</v>
      </c>
      <c r="M187" s="148">
        <v>83458595</v>
      </c>
      <c r="N187" s="315">
        <v>0</v>
      </c>
      <c r="O187" s="152">
        <v>0</v>
      </c>
      <c r="P187" s="646">
        <v>0</v>
      </c>
    </row>
    <row r="188" spans="1:16" x14ac:dyDescent="0.2">
      <c r="A188" s="610" t="s">
        <v>488</v>
      </c>
      <c r="B188" s="291" t="s">
        <v>314</v>
      </c>
      <c r="C188" s="285">
        <v>1781697</v>
      </c>
      <c r="D188" s="313">
        <v>0</v>
      </c>
      <c r="E188" s="313">
        <v>0</v>
      </c>
      <c r="F188" s="313">
        <v>0</v>
      </c>
      <c r="G188" s="313">
        <v>0</v>
      </c>
      <c r="H188" s="152">
        <v>1781697</v>
      </c>
      <c r="I188" s="160">
        <v>0</v>
      </c>
      <c r="J188" s="158">
        <v>0</v>
      </c>
      <c r="K188" s="285">
        <v>0</v>
      </c>
      <c r="L188" s="519">
        <v>0</v>
      </c>
      <c r="M188" s="148">
        <v>1781697</v>
      </c>
      <c r="N188" s="315">
        <v>0</v>
      </c>
      <c r="O188" s="152">
        <v>0</v>
      </c>
      <c r="P188" s="646">
        <v>0</v>
      </c>
    </row>
    <row r="189" spans="1:16" x14ac:dyDescent="0.2">
      <c r="A189" s="610" t="s">
        <v>489</v>
      </c>
      <c r="B189" s="291" t="s">
        <v>490</v>
      </c>
      <c r="C189" s="285">
        <v>1098032</v>
      </c>
      <c r="D189" s="313">
        <v>0</v>
      </c>
      <c r="E189" s="313">
        <v>0</v>
      </c>
      <c r="F189" s="313">
        <v>0</v>
      </c>
      <c r="G189" s="313">
        <v>0</v>
      </c>
      <c r="H189" s="152">
        <v>1098032</v>
      </c>
      <c r="I189" s="154">
        <v>0</v>
      </c>
      <c r="J189" s="145">
        <v>0</v>
      </c>
      <c r="K189" s="285">
        <v>0</v>
      </c>
      <c r="L189" s="520">
        <v>0</v>
      </c>
      <c r="M189" s="148">
        <v>1098032</v>
      </c>
      <c r="N189" s="315">
        <v>0</v>
      </c>
      <c r="O189" s="152">
        <v>0</v>
      </c>
      <c r="P189" s="646">
        <v>0</v>
      </c>
    </row>
    <row r="190" spans="1:16" x14ac:dyDescent="0.2">
      <c r="A190" s="610" t="s">
        <v>491</v>
      </c>
      <c r="B190" s="291" t="s">
        <v>492</v>
      </c>
      <c r="C190" s="285">
        <v>890899481</v>
      </c>
      <c r="D190" s="313">
        <v>0</v>
      </c>
      <c r="E190" s="313">
        <v>0</v>
      </c>
      <c r="F190" s="313">
        <v>0</v>
      </c>
      <c r="G190" s="313">
        <v>0</v>
      </c>
      <c r="H190" s="152">
        <v>890899481</v>
      </c>
      <c r="I190" s="154">
        <v>8101153</v>
      </c>
      <c r="J190" s="145">
        <v>8101153</v>
      </c>
      <c r="K190" s="285">
        <v>0</v>
      </c>
      <c r="L190" s="520">
        <v>8101153</v>
      </c>
      <c r="M190" s="148">
        <v>882798328</v>
      </c>
      <c r="N190" s="315">
        <v>0</v>
      </c>
      <c r="O190" s="152">
        <v>0</v>
      </c>
      <c r="P190" s="646">
        <v>9.0932290036882402E-3</v>
      </c>
    </row>
    <row r="191" spans="1:16" ht="25.5" x14ac:dyDescent="0.2">
      <c r="A191" s="610" t="s">
        <v>493</v>
      </c>
      <c r="B191" s="291" t="s">
        <v>494</v>
      </c>
      <c r="C191" s="285">
        <v>46467630</v>
      </c>
      <c r="D191" s="313">
        <v>0</v>
      </c>
      <c r="E191" s="313">
        <v>0</v>
      </c>
      <c r="F191" s="313">
        <v>0</v>
      </c>
      <c r="G191" s="313">
        <v>0</v>
      </c>
      <c r="H191" s="152">
        <v>46467630</v>
      </c>
      <c r="I191" s="177">
        <v>9553583.0600000005</v>
      </c>
      <c r="J191" s="189">
        <v>9553583.0600000005</v>
      </c>
      <c r="K191" s="285">
        <v>0</v>
      </c>
      <c r="L191" s="519">
        <v>9553583.0600000005</v>
      </c>
      <c r="M191" s="148">
        <v>36914046.939999998</v>
      </c>
      <c r="N191" s="315">
        <v>0</v>
      </c>
      <c r="O191" s="152">
        <v>0</v>
      </c>
      <c r="P191" s="646">
        <v>0.20559652084687771</v>
      </c>
    </row>
    <row r="192" spans="1:16" x14ac:dyDescent="0.2">
      <c r="A192" s="610" t="s">
        <v>495</v>
      </c>
      <c r="B192" s="291" t="s">
        <v>496</v>
      </c>
      <c r="C192" s="285">
        <v>1699500000</v>
      </c>
      <c r="D192" s="313">
        <v>0</v>
      </c>
      <c r="E192" s="313">
        <v>0</v>
      </c>
      <c r="F192" s="313">
        <v>0</v>
      </c>
      <c r="G192" s="313">
        <v>0</v>
      </c>
      <c r="H192" s="152">
        <v>1699500000</v>
      </c>
      <c r="I192" s="154">
        <v>901680698</v>
      </c>
      <c r="J192" s="145">
        <v>901680698</v>
      </c>
      <c r="K192" s="285">
        <v>0</v>
      </c>
      <c r="L192" s="520">
        <v>901680698</v>
      </c>
      <c r="M192" s="148">
        <v>797819302</v>
      </c>
      <c r="N192" s="315">
        <v>0</v>
      </c>
      <c r="O192" s="152">
        <v>0</v>
      </c>
      <c r="P192" s="646">
        <v>0.53055645660488382</v>
      </c>
    </row>
    <row r="193" spans="1:16" x14ac:dyDescent="0.2">
      <c r="A193" s="610" t="s">
        <v>497</v>
      </c>
      <c r="B193" s="291" t="s">
        <v>498</v>
      </c>
      <c r="C193" s="285">
        <v>15352081</v>
      </c>
      <c r="D193" s="313">
        <v>0</v>
      </c>
      <c r="E193" s="313">
        <v>0</v>
      </c>
      <c r="F193" s="313">
        <v>0</v>
      </c>
      <c r="G193" s="313">
        <v>0</v>
      </c>
      <c r="H193" s="152">
        <v>15352081</v>
      </c>
      <c r="I193" s="154">
        <v>10415267</v>
      </c>
      <c r="J193" s="145">
        <v>10415267</v>
      </c>
      <c r="K193" s="285">
        <v>0</v>
      </c>
      <c r="L193" s="520">
        <v>10415267</v>
      </c>
      <c r="M193" s="148">
        <v>4936814</v>
      </c>
      <c r="N193" s="315">
        <v>0</v>
      </c>
      <c r="O193" s="152">
        <v>0</v>
      </c>
      <c r="P193" s="646">
        <v>0.6784270484242495</v>
      </c>
    </row>
    <row r="194" spans="1:16" ht="25.5" x14ac:dyDescent="0.2">
      <c r="A194" s="610" t="s">
        <v>499</v>
      </c>
      <c r="B194" s="291" t="s">
        <v>500</v>
      </c>
      <c r="C194" s="285">
        <v>311903039</v>
      </c>
      <c r="D194" s="313">
        <v>0</v>
      </c>
      <c r="E194" s="313">
        <v>0</v>
      </c>
      <c r="F194" s="313">
        <v>0</v>
      </c>
      <c r="G194" s="313">
        <v>0</v>
      </c>
      <c r="H194" s="152">
        <v>311903039</v>
      </c>
      <c r="I194" s="154">
        <v>183311670</v>
      </c>
      <c r="J194" s="145">
        <v>183311670</v>
      </c>
      <c r="K194" s="285">
        <v>0</v>
      </c>
      <c r="L194" s="520">
        <v>183311670</v>
      </c>
      <c r="M194" s="148">
        <v>128591369</v>
      </c>
      <c r="N194" s="315">
        <v>0</v>
      </c>
      <c r="O194" s="152">
        <v>0</v>
      </c>
      <c r="P194" s="646">
        <v>0.5877200510380407</v>
      </c>
    </row>
    <row r="195" spans="1:16" x14ac:dyDescent="0.2">
      <c r="A195" s="610" t="s">
        <v>501</v>
      </c>
      <c r="B195" s="291" t="s">
        <v>502</v>
      </c>
      <c r="C195" s="285">
        <v>482710211</v>
      </c>
      <c r="D195" s="313">
        <v>0</v>
      </c>
      <c r="E195" s="313">
        <v>0</v>
      </c>
      <c r="F195" s="313">
        <v>0</v>
      </c>
      <c r="G195" s="313">
        <v>0</v>
      </c>
      <c r="H195" s="152">
        <v>482710211</v>
      </c>
      <c r="I195" s="177">
        <v>258730600</v>
      </c>
      <c r="J195" s="189">
        <v>258730600</v>
      </c>
      <c r="K195" s="285">
        <v>27481200</v>
      </c>
      <c r="L195" s="519">
        <v>231249400</v>
      </c>
      <c r="M195" s="148">
        <v>223979611</v>
      </c>
      <c r="N195" s="315">
        <v>0</v>
      </c>
      <c r="O195" s="152">
        <v>0</v>
      </c>
      <c r="P195" s="646">
        <v>0.5359957052990536</v>
      </c>
    </row>
    <row r="196" spans="1:16" ht="25.5" x14ac:dyDescent="0.2">
      <c r="A196" s="610" t="s">
        <v>503</v>
      </c>
      <c r="B196" s="291" t="s">
        <v>504</v>
      </c>
      <c r="C196" s="285">
        <v>120677553</v>
      </c>
      <c r="D196" s="313">
        <v>0</v>
      </c>
      <c r="E196" s="313">
        <v>0</v>
      </c>
      <c r="F196" s="313">
        <v>0</v>
      </c>
      <c r="G196" s="313">
        <v>0</v>
      </c>
      <c r="H196" s="152">
        <v>120677553</v>
      </c>
      <c r="I196" s="177">
        <v>57420900</v>
      </c>
      <c r="J196" s="189">
        <v>57420900</v>
      </c>
      <c r="K196" s="285">
        <v>6878100</v>
      </c>
      <c r="L196" s="519">
        <v>50542800</v>
      </c>
      <c r="M196" s="148">
        <v>63256653</v>
      </c>
      <c r="N196" s="315">
        <v>0</v>
      </c>
      <c r="O196" s="152">
        <v>0</v>
      </c>
      <c r="P196" s="646">
        <v>0.47582088443573262</v>
      </c>
    </row>
    <row r="197" spans="1:16" ht="25.5" x14ac:dyDescent="0.2">
      <c r="A197" s="610" t="s">
        <v>505</v>
      </c>
      <c r="B197" s="291" t="s">
        <v>506</v>
      </c>
      <c r="C197" s="285">
        <v>60338776</v>
      </c>
      <c r="D197" s="313">
        <v>0</v>
      </c>
      <c r="E197" s="313">
        <v>0</v>
      </c>
      <c r="F197" s="313">
        <v>0</v>
      </c>
      <c r="G197" s="313">
        <v>0</v>
      </c>
      <c r="H197" s="152">
        <v>60338776</v>
      </c>
      <c r="I197" s="154">
        <v>28778300</v>
      </c>
      <c r="J197" s="145">
        <v>28778300</v>
      </c>
      <c r="K197" s="285">
        <v>3448200</v>
      </c>
      <c r="L197" s="520">
        <v>25330100</v>
      </c>
      <c r="M197" s="148">
        <v>31560476</v>
      </c>
      <c r="N197" s="315">
        <v>0</v>
      </c>
      <c r="O197" s="152">
        <v>0</v>
      </c>
      <c r="P197" s="646">
        <v>0.47694537257434588</v>
      </c>
    </row>
    <row r="198" spans="1:16" ht="25.5" x14ac:dyDescent="0.2">
      <c r="A198" s="610" t="s">
        <v>507</v>
      </c>
      <c r="B198" s="291" t="s">
        <v>508</v>
      </c>
      <c r="C198" s="285">
        <v>60338776</v>
      </c>
      <c r="D198" s="313">
        <v>0</v>
      </c>
      <c r="E198" s="313">
        <v>0</v>
      </c>
      <c r="F198" s="313">
        <v>0</v>
      </c>
      <c r="G198" s="313">
        <v>0</v>
      </c>
      <c r="H198" s="152">
        <v>60338776</v>
      </c>
      <c r="I198" s="154">
        <v>28778300</v>
      </c>
      <c r="J198" s="145">
        <v>28778300</v>
      </c>
      <c r="K198" s="285">
        <v>3448200</v>
      </c>
      <c r="L198" s="520">
        <v>25330100</v>
      </c>
      <c r="M198" s="148">
        <v>31560476</v>
      </c>
      <c r="N198" s="315">
        <v>0</v>
      </c>
      <c r="O198" s="152">
        <v>0</v>
      </c>
      <c r="P198" s="646">
        <v>0.47694537257434588</v>
      </c>
    </row>
    <row r="199" spans="1:16" ht="25.5" x14ac:dyDescent="0.2">
      <c r="A199" s="610" t="s">
        <v>509</v>
      </c>
      <c r="B199" s="291" t="s">
        <v>510</v>
      </c>
      <c r="C199" s="285">
        <v>362032658</v>
      </c>
      <c r="D199" s="313">
        <v>0</v>
      </c>
      <c r="E199" s="313">
        <v>0</v>
      </c>
      <c r="F199" s="313">
        <v>0</v>
      </c>
      <c r="G199" s="313">
        <v>0</v>
      </c>
      <c r="H199" s="152">
        <v>362032658</v>
      </c>
      <c r="I199" s="154">
        <v>194806500</v>
      </c>
      <c r="J199" s="145">
        <v>194806500</v>
      </c>
      <c r="K199" s="285">
        <v>20615500</v>
      </c>
      <c r="L199" s="520">
        <v>174191000</v>
      </c>
      <c r="M199" s="148">
        <v>167226158</v>
      </c>
      <c r="N199" s="315">
        <v>0</v>
      </c>
      <c r="O199" s="152">
        <v>0</v>
      </c>
      <c r="P199" s="646">
        <v>0.5380909586339031</v>
      </c>
    </row>
    <row r="200" spans="1:16" ht="25.5" x14ac:dyDescent="0.2">
      <c r="A200" s="610" t="s">
        <v>511</v>
      </c>
      <c r="B200" s="291" t="s">
        <v>512</v>
      </c>
      <c r="C200" s="285">
        <v>673898468</v>
      </c>
      <c r="D200" s="313">
        <v>0</v>
      </c>
      <c r="E200" s="313">
        <v>0</v>
      </c>
      <c r="F200" s="313">
        <v>0</v>
      </c>
      <c r="G200" s="313">
        <v>0</v>
      </c>
      <c r="H200" s="152">
        <v>673898468</v>
      </c>
      <c r="I200" s="154">
        <v>497958600</v>
      </c>
      <c r="J200" s="145">
        <v>497958600</v>
      </c>
      <c r="K200" s="285">
        <v>51301900</v>
      </c>
      <c r="L200" s="520">
        <v>446656700</v>
      </c>
      <c r="M200" s="148">
        <v>175939868</v>
      </c>
      <c r="N200" s="315">
        <v>0</v>
      </c>
      <c r="O200" s="152">
        <v>0</v>
      </c>
      <c r="P200" s="646">
        <v>0.73892229118407793</v>
      </c>
    </row>
    <row r="201" spans="1:16" ht="25.5" x14ac:dyDescent="0.2">
      <c r="A201" s="610" t="s">
        <v>513</v>
      </c>
      <c r="B201" s="291" t="s">
        <v>514</v>
      </c>
      <c r="C201" s="285">
        <v>966550282</v>
      </c>
      <c r="D201" s="313">
        <v>0</v>
      </c>
      <c r="E201" s="313">
        <v>0</v>
      </c>
      <c r="F201" s="313">
        <v>0</v>
      </c>
      <c r="G201" s="313">
        <v>0</v>
      </c>
      <c r="H201" s="152">
        <v>966550282</v>
      </c>
      <c r="I201" s="160">
        <v>700706843</v>
      </c>
      <c r="J201" s="158">
        <v>700706843</v>
      </c>
      <c r="K201" s="285">
        <v>72703300</v>
      </c>
      <c r="L201" s="519">
        <v>628003543</v>
      </c>
      <c r="M201" s="148">
        <v>265843439</v>
      </c>
      <c r="N201" s="315">
        <v>0</v>
      </c>
      <c r="O201" s="152">
        <v>0</v>
      </c>
      <c r="P201" s="646">
        <v>0.7249564311854394</v>
      </c>
    </row>
    <row r="202" spans="1:16" ht="25.5" x14ac:dyDescent="0.2">
      <c r="A202" s="610" t="s">
        <v>515</v>
      </c>
      <c r="B202" s="291" t="s">
        <v>516</v>
      </c>
      <c r="C202" s="285">
        <v>47483152</v>
      </c>
      <c r="D202" s="313">
        <v>0</v>
      </c>
      <c r="E202" s="313">
        <v>0</v>
      </c>
      <c r="F202" s="313">
        <v>0</v>
      </c>
      <c r="G202" s="313">
        <v>0</v>
      </c>
      <c r="H202" s="152">
        <v>47483152</v>
      </c>
      <c r="I202" s="160">
        <v>29623800</v>
      </c>
      <c r="J202" s="158">
        <v>29623800</v>
      </c>
      <c r="K202" s="285">
        <v>3094600</v>
      </c>
      <c r="L202" s="519">
        <v>26529200</v>
      </c>
      <c r="M202" s="148">
        <v>17859352</v>
      </c>
      <c r="N202" s="315">
        <v>0</v>
      </c>
      <c r="O202" s="152">
        <v>0</v>
      </c>
      <c r="P202" s="646">
        <v>0.62388023440398399</v>
      </c>
    </row>
    <row r="203" spans="1:16" ht="20.25" customHeight="1" x14ac:dyDescent="0.2">
      <c r="A203" s="610" t="s">
        <v>517</v>
      </c>
      <c r="B203" s="291" t="s">
        <v>518</v>
      </c>
      <c r="C203" s="285">
        <v>1079887895</v>
      </c>
      <c r="D203" s="313">
        <v>0</v>
      </c>
      <c r="E203" s="313">
        <v>0</v>
      </c>
      <c r="F203" s="313">
        <v>0</v>
      </c>
      <c r="G203" s="313">
        <v>0</v>
      </c>
      <c r="H203" s="152">
        <v>1079887895</v>
      </c>
      <c r="I203" s="154">
        <v>970530472</v>
      </c>
      <c r="J203" s="145">
        <v>836596437</v>
      </c>
      <c r="K203" s="145">
        <v>0</v>
      </c>
      <c r="L203" s="520">
        <v>836596437</v>
      </c>
      <c r="M203" s="148">
        <v>109357423</v>
      </c>
      <c r="N203" s="315">
        <v>133934035</v>
      </c>
      <c r="O203" s="152">
        <v>0</v>
      </c>
      <c r="P203" s="646">
        <v>0.77470674583309407</v>
      </c>
    </row>
    <row r="204" spans="1:16" x14ac:dyDescent="0.2">
      <c r="A204" s="610"/>
      <c r="B204" s="253"/>
      <c r="C204" s="255"/>
      <c r="D204" s="307"/>
      <c r="E204" s="255"/>
      <c r="F204" s="255"/>
      <c r="G204" s="255"/>
      <c r="H204" s="152"/>
      <c r="I204" s="154"/>
      <c r="J204" s="257"/>
      <c r="K204" s="254"/>
      <c r="L204" s="254"/>
      <c r="M204" s="224"/>
      <c r="N204" s="309"/>
      <c r="O204" s="309"/>
      <c r="P204" s="646"/>
    </row>
    <row r="205" spans="1:16" x14ac:dyDescent="0.25">
      <c r="A205" s="610"/>
      <c r="B205" s="316" t="s">
        <v>345</v>
      </c>
      <c r="C205" s="255"/>
      <c r="D205" s="307"/>
      <c r="E205" s="255"/>
      <c r="F205" s="255"/>
      <c r="G205" s="255"/>
      <c r="H205" s="152"/>
      <c r="I205" s="255"/>
      <c r="J205" s="257"/>
      <c r="K205" s="255"/>
      <c r="L205" s="255"/>
      <c r="M205" s="212"/>
      <c r="N205" s="312"/>
      <c r="O205" s="312"/>
      <c r="P205" s="646"/>
    </row>
    <row r="206" spans="1:16" x14ac:dyDescent="0.25">
      <c r="A206" s="610"/>
      <c r="B206" s="316" t="s">
        <v>347</v>
      </c>
      <c r="C206" s="255"/>
      <c r="D206" s="307"/>
      <c r="E206" s="255"/>
      <c r="F206" s="255"/>
      <c r="G206" s="255"/>
      <c r="H206" s="152"/>
      <c r="I206" s="255"/>
      <c r="J206" s="257"/>
      <c r="K206" s="255"/>
      <c r="L206" s="255"/>
      <c r="M206" s="212"/>
      <c r="N206" s="312"/>
      <c r="O206" s="312"/>
      <c r="P206" s="646"/>
    </row>
    <row r="207" spans="1:16" x14ac:dyDescent="0.25">
      <c r="A207" s="640">
        <v>2210045</v>
      </c>
      <c r="B207" s="316" t="s">
        <v>519</v>
      </c>
      <c r="C207" s="255"/>
      <c r="D207" s="307"/>
      <c r="E207" s="255"/>
      <c r="F207" s="255"/>
      <c r="G207" s="255"/>
      <c r="H207" s="152"/>
      <c r="I207" s="255"/>
      <c r="J207" s="257"/>
      <c r="K207" s="255"/>
      <c r="L207" s="255"/>
      <c r="M207" s="212"/>
      <c r="N207" s="312"/>
      <c r="O207" s="312"/>
      <c r="P207" s="646"/>
    </row>
    <row r="208" spans="1:16" ht="25.5" x14ac:dyDescent="0.25">
      <c r="A208" s="610" t="s">
        <v>520</v>
      </c>
      <c r="B208" s="157" t="s">
        <v>521</v>
      </c>
      <c r="C208" s="285">
        <v>113850000</v>
      </c>
      <c r="D208" s="313">
        <v>0</v>
      </c>
      <c r="E208" s="285">
        <v>0</v>
      </c>
      <c r="F208" s="285">
        <v>0</v>
      </c>
      <c r="G208" s="285">
        <v>43850000</v>
      </c>
      <c r="H208" s="152">
        <v>70000000</v>
      </c>
      <c r="I208" s="285">
        <v>0</v>
      </c>
      <c r="J208" s="284">
        <v>0</v>
      </c>
      <c r="K208" s="285">
        <v>0</v>
      </c>
      <c r="L208" s="317">
        <v>0</v>
      </c>
      <c r="M208" s="148">
        <v>70000000</v>
      </c>
      <c r="N208" s="315">
        <v>0</v>
      </c>
      <c r="O208" s="152">
        <v>0</v>
      </c>
      <c r="P208" s="646">
        <v>0</v>
      </c>
    </row>
    <row r="209" spans="1:16" x14ac:dyDescent="0.25">
      <c r="A209" s="610"/>
      <c r="B209" s="253"/>
      <c r="C209" s="255"/>
      <c r="D209" s="307"/>
      <c r="E209" s="255"/>
      <c r="F209" s="255"/>
      <c r="G209" s="255"/>
      <c r="H209" s="152"/>
      <c r="I209" s="254"/>
      <c r="J209" s="257"/>
      <c r="K209" s="254"/>
      <c r="L209" s="254"/>
      <c r="M209" s="148"/>
      <c r="N209" s="309"/>
      <c r="O209" s="309"/>
      <c r="P209" s="646"/>
    </row>
    <row r="210" spans="1:16" x14ac:dyDescent="0.25">
      <c r="A210" s="610"/>
      <c r="B210" s="316" t="s">
        <v>359</v>
      </c>
      <c r="C210" s="255"/>
      <c r="D210" s="307"/>
      <c r="E210" s="255"/>
      <c r="F210" s="255"/>
      <c r="G210" s="255"/>
      <c r="H210" s="152"/>
      <c r="I210" s="255"/>
      <c r="J210" s="257"/>
      <c r="K210" s="255"/>
      <c r="L210" s="255"/>
      <c r="M210" s="148"/>
      <c r="N210" s="312"/>
      <c r="O210" s="312"/>
      <c r="P210" s="647"/>
    </row>
    <row r="211" spans="1:16" x14ac:dyDescent="0.25">
      <c r="A211" s="640">
        <v>2210012</v>
      </c>
      <c r="B211" s="316" t="s">
        <v>522</v>
      </c>
      <c r="C211" s="255"/>
      <c r="D211" s="307"/>
      <c r="E211" s="255"/>
      <c r="F211" s="255"/>
      <c r="G211" s="255"/>
      <c r="H211" s="152"/>
      <c r="I211" s="255"/>
      <c r="J211" s="257"/>
      <c r="K211" s="255"/>
      <c r="L211" s="255"/>
      <c r="M211" s="148"/>
      <c r="N211" s="312"/>
      <c r="O211" s="312"/>
      <c r="P211" s="647"/>
    </row>
    <row r="212" spans="1:16" ht="25.5" x14ac:dyDescent="0.25">
      <c r="A212" s="610" t="s">
        <v>523</v>
      </c>
      <c r="B212" s="157" t="s">
        <v>521</v>
      </c>
      <c r="C212" s="285">
        <v>76222575</v>
      </c>
      <c r="D212" s="313">
        <v>0</v>
      </c>
      <c r="E212" s="285">
        <v>0</v>
      </c>
      <c r="F212" s="285">
        <v>0</v>
      </c>
      <c r="G212" s="285">
        <v>0</v>
      </c>
      <c r="H212" s="152">
        <v>76222575</v>
      </c>
      <c r="I212" s="285">
        <v>0</v>
      </c>
      <c r="J212" s="284">
        <v>0</v>
      </c>
      <c r="K212" s="285">
        <v>0</v>
      </c>
      <c r="L212" s="317">
        <v>0</v>
      </c>
      <c r="M212" s="148">
        <v>76222575</v>
      </c>
      <c r="N212" s="315">
        <v>0</v>
      </c>
      <c r="O212" s="152">
        <v>0</v>
      </c>
      <c r="P212" s="648">
        <v>0</v>
      </c>
    </row>
    <row r="213" spans="1:16" x14ac:dyDescent="0.25">
      <c r="A213" s="610"/>
      <c r="B213" s="157"/>
      <c r="C213" s="285"/>
      <c r="D213" s="313"/>
      <c r="E213" s="285"/>
      <c r="F213" s="285"/>
      <c r="G213" s="285"/>
      <c r="H213" s="152"/>
      <c r="I213" s="285"/>
      <c r="J213" s="284"/>
      <c r="K213" s="285"/>
      <c r="L213" s="317"/>
      <c r="M213" s="148"/>
      <c r="N213" s="315"/>
      <c r="O213" s="273"/>
      <c r="P213" s="648"/>
    </row>
    <row r="214" spans="1:16" x14ac:dyDescent="0.25">
      <c r="A214" s="640">
        <v>2210312</v>
      </c>
      <c r="B214" s="316" t="s">
        <v>524</v>
      </c>
      <c r="C214" s="285"/>
      <c r="D214" s="313"/>
      <c r="E214" s="285"/>
      <c r="F214" s="285"/>
      <c r="G214" s="285"/>
      <c r="H214" s="152"/>
      <c r="I214" s="285"/>
      <c r="J214" s="284"/>
      <c r="K214" s="285"/>
      <c r="L214" s="317"/>
      <c r="M214" s="148"/>
      <c r="N214" s="315"/>
      <c r="O214" s="273"/>
      <c r="P214" s="648"/>
    </row>
    <row r="215" spans="1:16" ht="14.25" customHeight="1" x14ac:dyDescent="0.2">
      <c r="A215" s="610">
        <v>22103121</v>
      </c>
      <c r="B215" s="157" t="s">
        <v>303</v>
      </c>
      <c r="C215" s="285">
        <v>0</v>
      </c>
      <c r="D215" s="313">
        <v>0</v>
      </c>
      <c r="E215" s="285">
        <v>0</v>
      </c>
      <c r="F215" s="285">
        <v>4711761676.5299997</v>
      </c>
      <c r="G215" s="285">
        <v>353713906.73000002</v>
      </c>
      <c r="H215" s="152">
        <v>4358047769.7999992</v>
      </c>
      <c r="I215" s="154">
        <v>4358047769.8000002</v>
      </c>
      <c r="J215" s="145">
        <v>4358047769.8000002</v>
      </c>
      <c r="K215" s="285">
        <v>0</v>
      </c>
      <c r="L215" s="154">
        <v>3836538043.8600001</v>
      </c>
      <c r="M215" s="148">
        <v>0</v>
      </c>
      <c r="N215" s="315">
        <v>0</v>
      </c>
      <c r="O215" s="152">
        <v>521509725.94000006</v>
      </c>
      <c r="P215" s="648">
        <v>1.0000000000000002</v>
      </c>
    </row>
    <row r="216" spans="1:16" x14ac:dyDescent="0.25">
      <c r="A216" s="610"/>
      <c r="B216" s="157"/>
      <c r="C216" s="285"/>
      <c r="D216" s="313"/>
      <c r="E216" s="285"/>
      <c r="F216" s="285"/>
      <c r="G216" s="285"/>
      <c r="H216" s="152"/>
      <c r="I216" s="285"/>
      <c r="J216" s="284"/>
      <c r="K216" s="285"/>
      <c r="L216" s="317"/>
      <c r="M216" s="148"/>
      <c r="N216" s="315"/>
      <c r="O216" s="273"/>
      <c r="P216" s="648"/>
    </row>
    <row r="217" spans="1:16" x14ac:dyDescent="0.25">
      <c r="A217" s="640">
        <v>2210052</v>
      </c>
      <c r="B217" s="316" t="s">
        <v>365</v>
      </c>
      <c r="C217" s="285"/>
      <c r="D217" s="313"/>
      <c r="E217" s="285"/>
      <c r="F217" s="285"/>
      <c r="G217" s="285"/>
      <c r="H217" s="152"/>
      <c r="I217" s="285"/>
      <c r="J217" s="284"/>
      <c r="K217" s="285"/>
      <c r="L217" s="285"/>
      <c r="M217" s="148"/>
      <c r="N217" s="320"/>
      <c r="O217" s="320"/>
      <c r="P217" s="647"/>
    </row>
    <row r="218" spans="1:16" x14ac:dyDescent="0.2">
      <c r="A218" s="610" t="s">
        <v>525</v>
      </c>
      <c r="B218" s="157" t="s">
        <v>365</v>
      </c>
      <c r="C218" s="285">
        <v>440000000</v>
      </c>
      <c r="D218" s="313">
        <v>0</v>
      </c>
      <c r="E218" s="285">
        <v>0</v>
      </c>
      <c r="F218" s="285">
        <v>0</v>
      </c>
      <c r="G218" s="285">
        <v>387781198</v>
      </c>
      <c r="H218" s="152">
        <v>52218802</v>
      </c>
      <c r="I218" s="177">
        <v>52218802</v>
      </c>
      <c r="J218" s="171">
        <v>52218802</v>
      </c>
      <c r="K218" s="285">
        <v>0</v>
      </c>
      <c r="L218" s="317">
        <v>32799693</v>
      </c>
      <c r="M218" s="148">
        <v>0</v>
      </c>
      <c r="N218" s="315">
        <v>0</v>
      </c>
      <c r="O218" s="152">
        <v>19419109</v>
      </c>
      <c r="P218" s="648">
        <v>1</v>
      </c>
    </row>
    <row r="219" spans="1:16" x14ac:dyDescent="0.25">
      <c r="A219" s="640">
        <v>2210954</v>
      </c>
      <c r="B219" s="316" t="s">
        <v>526</v>
      </c>
      <c r="C219" s="255"/>
      <c r="D219" s="307"/>
      <c r="E219" s="255"/>
      <c r="F219" s="255"/>
      <c r="G219" s="255"/>
      <c r="H219" s="152"/>
      <c r="I219" s="255"/>
      <c r="J219" s="257"/>
      <c r="K219" s="255"/>
      <c r="L219" s="255"/>
      <c r="M219" s="148"/>
      <c r="N219" s="312"/>
      <c r="O219" s="312"/>
      <c r="P219" s="647"/>
    </row>
    <row r="220" spans="1:16" x14ac:dyDescent="0.2">
      <c r="A220" s="610" t="s">
        <v>527</v>
      </c>
      <c r="B220" s="649" t="s">
        <v>303</v>
      </c>
      <c r="C220" s="285">
        <v>55000000</v>
      </c>
      <c r="D220" s="285">
        <v>0</v>
      </c>
      <c r="E220" s="285">
        <v>0</v>
      </c>
      <c r="F220" s="285">
        <v>0</v>
      </c>
      <c r="G220" s="285">
        <v>0</v>
      </c>
      <c r="H220" s="152">
        <v>55000000</v>
      </c>
      <c r="I220" s="363">
        <v>35400221</v>
      </c>
      <c r="J220" s="471">
        <v>35400221</v>
      </c>
      <c r="K220" s="285">
        <v>0</v>
      </c>
      <c r="L220" s="317">
        <v>35400221</v>
      </c>
      <c r="M220" s="148">
        <v>19599779</v>
      </c>
      <c r="N220" s="315">
        <v>0</v>
      </c>
      <c r="O220" s="152">
        <v>0</v>
      </c>
      <c r="P220" s="648">
        <v>0.64364038181818184</v>
      </c>
    </row>
    <row r="221" spans="1:16" x14ac:dyDescent="0.2">
      <c r="A221" s="610" t="s">
        <v>528</v>
      </c>
      <c r="B221" s="291" t="s">
        <v>529</v>
      </c>
      <c r="C221" s="285">
        <v>3139294061</v>
      </c>
      <c r="D221" s="285">
        <v>0</v>
      </c>
      <c r="E221" s="285">
        <v>0</v>
      </c>
      <c r="F221" s="285">
        <v>0</v>
      </c>
      <c r="G221" s="285">
        <v>809389899.69000006</v>
      </c>
      <c r="H221" s="152">
        <v>2329904161.3099999</v>
      </c>
      <c r="I221" s="363">
        <v>2329904161.3099999</v>
      </c>
      <c r="J221" s="650">
        <v>2329904161.3099999</v>
      </c>
      <c r="K221" s="285">
        <v>0</v>
      </c>
      <c r="L221" s="363">
        <v>1689623304</v>
      </c>
      <c r="M221" s="148">
        <v>0</v>
      </c>
      <c r="N221" s="315">
        <v>0</v>
      </c>
      <c r="O221" s="152">
        <v>640280857.30999994</v>
      </c>
      <c r="P221" s="648">
        <v>1</v>
      </c>
    </row>
    <row r="222" spans="1:16" x14ac:dyDescent="0.2">
      <c r="A222" s="610">
        <v>22109544</v>
      </c>
      <c r="B222" s="291" t="s">
        <v>530</v>
      </c>
      <c r="C222" s="285">
        <v>5621893892</v>
      </c>
      <c r="D222" s="313">
        <v>0</v>
      </c>
      <c r="E222" s="285">
        <v>0</v>
      </c>
      <c r="F222" s="285">
        <v>312023184</v>
      </c>
      <c r="G222" s="285">
        <v>0</v>
      </c>
      <c r="H222" s="152">
        <v>5933917076</v>
      </c>
      <c r="I222" s="363">
        <v>5363686467</v>
      </c>
      <c r="J222" s="650">
        <v>5363686467</v>
      </c>
      <c r="K222" s="285">
        <v>0</v>
      </c>
      <c r="L222" s="317">
        <v>4227871597</v>
      </c>
      <c r="M222" s="148">
        <v>570230609</v>
      </c>
      <c r="N222" s="315">
        <v>0</v>
      </c>
      <c r="O222" s="152">
        <v>1135814870</v>
      </c>
      <c r="P222" s="648">
        <v>0.90390317193573133</v>
      </c>
    </row>
    <row r="223" spans="1:16" x14ac:dyDescent="0.25">
      <c r="A223" s="610"/>
      <c r="B223" s="253"/>
      <c r="C223" s="255"/>
      <c r="D223" s="307"/>
      <c r="E223" s="255"/>
      <c r="F223" s="255"/>
      <c r="G223" s="255"/>
      <c r="H223" s="152"/>
      <c r="I223" s="254"/>
      <c r="J223" s="257"/>
      <c r="K223" s="255"/>
      <c r="L223" s="254"/>
      <c r="M223" s="148"/>
      <c r="N223" s="309"/>
      <c r="O223" s="309"/>
      <c r="P223" s="309"/>
    </row>
    <row r="224" spans="1:16" x14ac:dyDescent="0.25">
      <c r="A224" s="610"/>
      <c r="B224" s="316" t="s">
        <v>531</v>
      </c>
      <c r="C224" s="255"/>
      <c r="D224" s="307"/>
      <c r="E224" s="255"/>
      <c r="F224" s="255"/>
      <c r="G224" s="255"/>
      <c r="H224" s="152"/>
      <c r="I224" s="255"/>
      <c r="J224" s="257"/>
      <c r="K224" s="255"/>
      <c r="L224" s="255"/>
      <c r="M224" s="212"/>
      <c r="N224" s="312"/>
      <c r="O224" s="312"/>
      <c r="P224" s="312"/>
    </row>
    <row r="225" spans="1:16" x14ac:dyDescent="0.25">
      <c r="A225" s="610" t="s">
        <v>477</v>
      </c>
      <c r="B225" s="316" t="s">
        <v>302</v>
      </c>
      <c r="C225" s="255"/>
      <c r="D225" s="307"/>
      <c r="E225" s="255"/>
      <c r="F225" s="255"/>
      <c r="G225" s="255"/>
      <c r="H225" s="152"/>
      <c r="I225" s="255"/>
      <c r="J225" s="257"/>
      <c r="K225" s="255"/>
      <c r="L225" s="255"/>
      <c r="M225" s="148"/>
      <c r="N225" s="312"/>
      <c r="O225" s="312"/>
      <c r="P225" s="312"/>
    </row>
    <row r="226" spans="1:16" x14ac:dyDescent="0.2">
      <c r="A226" s="610" t="s">
        <v>532</v>
      </c>
      <c r="B226" s="157" t="s">
        <v>533</v>
      </c>
      <c r="C226" s="317">
        <v>1383420834</v>
      </c>
      <c r="D226" s="313">
        <v>0</v>
      </c>
      <c r="E226" s="313">
        <v>0</v>
      </c>
      <c r="F226" s="313">
        <v>0</v>
      </c>
      <c r="G226" s="313">
        <v>0</v>
      </c>
      <c r="H226" s="152">
        <v>1383420834</v>
      </c>
      <c r="I226" s="363">
        <v>1091810261</v>
      </c>
      <c r="J226" s="651">
        <v>1091810261</v>
      </c>
      <c r="K226" s="317">
        <v>0</v>
      </c>
      <c r="L226" s="363">
        <v>1091810261</v>
      </c>
      <c r="M226" s="148">
        <v>291610573</v>
      </c>
      <c r="N226" s="315">
        <v>0</v>
      </c>
      <c r="O226" s="152">
        <v>0</v>
      </c>
      <c r="P226" s="648">
        <v>0.7892105093163575</v>
      </c>
    </row>
    <row r="227" spans="1:16" x14ac:dyDescent="0.2">
      <c r="A227" s="652" t="s">
        <v>534</v>
      </c>
      <c r="B227" s="551" t="s">
        <v>535</v>
      </c>
      <c r="C227" s="498">
        <v>69070171</v>
      </c>
      <c r="D227" s="560">
        <v>0</v>
      </c>
      <c r="E227" s="560">
        <v>0</v>
      </c>
      <c r="F227" s="560">
        <v>0</v>
      </c>
      <c r="G227" s="560">
        <v>0</v>
      </c>
      <c r="H227" s="170">
        <v>69070171</v>
      </c>
      <c r="I227" s="653">
        <v>43571240</v>
      </c>
      <c r="J227" s="561">
        <v>43571240</v>
      </c>
      <c r="K227" s="498">
        <v>0</v>
      </c>
      <c r="L227" s="562">
        <v>43571240</v>
      </c>
      <c r="M227" s="558">
        <v>25498931</v>
      </c>
      <c r="N227" s="563">
        <v>0</v>
      </c>
      <c r="O227" s="170">
        <v>0</v>
      </c>
      <c r="P227" s="654">
        <v>0.63082571490955186</v>
      </c>
    </row>
    <row r="228" spans="1:16" x14ac:dyDescent="0.2">
      <c r="A228" s="156" t="s">
        <v>536</v>
      </c>
      <c r="B228" s="157" t="s">
        <v>309</v>
      </c>
      <c r="C228" s="317">
        <v>115565276</v>
      </c>
      <c r="D228" s="313">
        <v>0</v>
      </c>
      <c r="E228" s="313">
        <v>0</v>
      </c>
      <c r="F228" s="313">
        <v>0</v>
      </c>
      <c r="G228" s="313">
        <v>0</v>
      </c>
      <c r="H228" s="152">
        <v>115565276</v>
      </c>
      <c r="I228" s="317">
        <v>56737568</v>
      </c>
      <c r="J228" s="322">
        <v>56737568</v>
      </c>
      <c r="K228" s="317">
        <v>0</v>
      </c>
      <c r="L228" s="518">
        <v>56737568</v>
      </c>
      <c r="M228" s="148">
        <v>58827708</v>
      </c>
      <c r="N228" s="315">
        <v>0</v>
      </c>
      <c r="O228" s="152">
        <v>0</v>
      </c>
      <c r="P228" s="319">
        <v>0.49095688569981871</v>
      </c>
    </row>
    <row r="229" spans="1:16" x14ac:dyDescent="0.2">
      <c r="A229" s="550" t="s">
        <v>537</v>
      </c>
      <c r="B229" s="551" t="s">
        <v>313</v>
      </c>
      <c r="C229" s="498">
        <v>134033838</v>
      </c>
      <c r="D229" s="560">
        <v>0</v>
      </c>
      <c r="E229" s="560">
        <v>0</v>
      </c>
      <c r="F229" s="560">
        <v>0</v>
      </c>
      <c r="G229" s="560">
        <v>0</v>
      </c>
      <c r="H229" s="170">
        <v>134033838</v>
      </c>
      <c r="I229" s="498">
        <v>5931580</v>
      </c>
      <c r="J229" s="561">
        <v>5931580</v>
      </c>
      <c r="K229" s="498">
        <v>0</v>
      </c>
      <c r="L229" s="562">
        <v>5931580</v>
      </c>
      <c r="M229" s="558">
        <v>128102258</v>
      </c>
      <c r="N229" s="563">
        <v>0</v>
      </c>
      <c r="O229" s="170">
        <v>0</v>
      </c>
      <c r="P229" s="564">
        <v>4.4254347174629144E-2</v>
      </c>
    </row>
    <row r="230" spans="1:16" x14ac:dyDescent="0.2">
      <c r="A230" s="156" t="s">
        <v>538</v>
      </c>
      <c r="B230" s="157" t="s">
        <v>312</v>
      </c>
      <c r="C230" s="317">
        <v>209092787</v>
      </c>
      <c r="D230" s="313">
        <v>0</v>
      </c>
      <c r="E230" s="313">
        <v>0</v>
      </c>
      <c r="F230" s="313">
        <v>0</v>
      </c>
      <c r="G230" s="313">
        <v>0</v>
      </c>
      <c r="H230" s="152">
        <v>209092787</v>
      </c>
      <c r="I230" s="363">
        <v>11427868</v>
      </c>
      <c r="J230" s="322">
        <v>11427868</v>
      </c>
      <c r="K230" s="317">
        <v>0</v>
      </c>
      <c r="L230" s="363">
        <v>11427868</v>
      </c>
      <c r="M230" s="148">
        <v>197664919</v>
      </c>
      <c r="N230" s="315">
        <v>0</v>
      </c>
      <c r="O230" s="152">
        <v>0</v>
      </c>
      <c r="P230" s="319">
        <v>5.4654530000597293E-2</v>
      </c>
    </row>
    <row r="231" spans="1:16" x14ac:dyDescent="0.2">
      <c r="A231" s="156" t="s">
        <v>539</v>
      </c>
      <c r="B231" s="157" t="s">
        <v>314</v>
      </c>
      <c r="C231" s="317">
        <v>50000000</v>
      </c>
      <c r="D231" s="313">
        <v>0</v>
      </c>
      <c r="E231" s="313">
        <v>0</v>
      </c>
      <c r="F231" s="313">
        <v>0</v>
      </c>
      <c r="G231" s="313">
        <v>0</v>
      </c>
      <c r="H231" s="152">
        <v>50000000</v>
      </c>
      <c r="I231" s="317">
        <v>0</v>
      </c>
      <c r="J231" s="322">
        <v>0</v>
      </c>
      <c r="K231" s="317">
        <v>0</v>
      </c>
      <c r="L231" s="518">
        <v>0</v>
      </c>
      <c r="M231" s="148">
        <v>50000000</v>
      </c>
      <c r="N231" s="315">
        <v>0</v>
      </c>
      <c r="O231" s="152">
        <v>0</v>
      </c>
      <c r="P231" s="319">
        <v>0</v>
      </c>
    </row>
    <row r="232" spans="1:16" x14ac:dyDescent="0.2">
      <c r="A232" s="156" t="s">
        <v>540</v>
      </c>
      <c r="B232" s="157" t="s">
        <v>541</v>
      </c>
      <c r="C232" s="317">
        <v>40349774</v>
      </c>
      <c r="D232" s="313">
        <v>0</v>
      </c>
      <c r="E232" s="313">
        <v>0</v>
      </c>
      <c r="F232" s="313">
        <v>0</v>
      </c>
      <c r="G232" s="313">
        <v>0</v>
      </c>
      <c r="H232" s="152">
        <v>40349774</v>
      </c>
      <c r="I232" s="317">
        <v>39480149</v>
      </c>
      <c r="J232" s="189">
        <v>39480149</v>
      </c>
      <c r="K232" s="317">
        <v>0</v>
      </c>
      <c r="L232" s="518">
        <v>39480149</v>
      </c>
      <c r="M232" s="148">
        <v>869625</v>
      </c>
      <c r="N232" s="315">
        <v>0</v>
      </c>
      <c r="O232" s="152">
        <v>0</v>
      </c>
      <c r="P232" s="319">
        <v>0.9784478346768436</v>
      </c>
    </row>
    <row r="233" spans="1:16" x14ac:dyDescent="0.2">
      <c r="A233" s="156" t="s">
        <v>542</v>
      </c>
      <c r="B233" s="157" t="s">
        <v>543</v>
      </c>
      <c r="C233" s="317">
        <v>7685671</v>
      </c>
      <c r="D233" s="313">
        <v>0</v>
      </c>
      <c r="E233" s="313">
        <v>0</v>
      </c>
      <c r="F233" s="313">
        <v>0</v>
      </c>
      <c r="G233" s="313">
        <v>0</v>
      </c>
      <c r="H233" s="152">
        <v>7685671</v>
      </c>
      <c r="I233" s="177">
        <v>5440098</v>
      </c>
      <c r="J233" s="189">
        <v>5440098</v>
      </c>
      <c r="K233" s="317">
        <v>0</v>
      </c>
      <c r="L233" s="518">
        <v>5440098</v>
      </c>
      <c r="M233" s="148">
        <v>2245573</v>
      </c>
      <c r="N233" s="315">
        <v>0</v>
      </c>
      <c r="O233" s="152">
        <v>0</v>
      </c>
      <c r="P233" s="319">
        <v>0.70782342881968274</v>
      </c>
    </row>
    <row r="234" spans="1:16" x14ac:dyDescent="0.2">
      <c r="A234" s="156" t="s">
        <v>544</v>
      </c>
      <c r="B234" s="157" t="s">
        <v>332</v>
      </c>
      <c r="C234" s="317">
        <v>69697596</v>
      </c>
      <c r="D234" s="313">
        <v>0</v>
      </c>
      <c r="E234" s="313">
        <v>0</v>
      </c>
      <c r="F234" s="313">
        <v>0</v>
      </c>
      <c r="G234" s="313">
        <v>0</v>
      </c>
      <c r="H234" s="152">
        <v>69697596</v>
      </c>
      <c r="I234" s="363">
        <v>44546800</v>
      </c>
      <c r="J234" s="322">
        <v>44546800</v>
      </c>
      <c r="K234" s="317">
        <v>4651000</v>
      </c>
      <c r="L234" s="363">
        <v>39895800</v>
      </c>
      <c r="M234" s="148">
        <v>25150796</v>
      </c>
      <c r="N234" s="315">
        <v>0</v>
      </c>
      <c r="O234" s="152">
        <v>0</v>
      </c>
      <c r="P234" s="319">
        <v>0.6391439957269115</v>
      </c>
    </row>
    <row r="235" spans="1:16" x14ac:dyDescent="0.2">
      <c r="A235" s="156" t="s">
        <v>545</v>
      </c>
      <c r="B235" s="157" t="s">
        <v>546</v>
      </c>
      <c r="C235" s="317">
        <v>145377093</v>
      </c>
      <c r="D235" s="313">
        <v>0</v>
      </c>
      <c r="E235" s="313">
        <v>0</v>
      </c>
      <c r="F235" s="313">
        <v>0</v>
      </c>
      <c r="G235" s="313">
        <v>0</v>
      </c>
      <c r="H235" s="152">
        <v>145377093</v>
      </c>
      <c r="I235" s="363">
        <v>91391800</v>
      </c>
      <c r="J235" s="322">
        <v>91391800</v>
      </c>
      <c r="K235" s="317">
        <v>8666400</v>
      </c>
      <c r="L235" s="363">
        <v>82725400</v>
      </c>
      <c r="M235" s="148">
        <v>53985293</v>
      </c>
      <c r="N235" s="315">
        <v>0</v>
      </c>
      <c r="O235" s="152">
        <v>0</v>
      </c>
      <c r="P235" s="319">
        <v>0.62865337388470133</v>
      </c>
    </row>
    <row r="236" spans="1:16" x14ac:dyDescent="0.2">
      <c r="A236" s="156" t="s">
        <v>547</v>
      </c>
      <c r="B236" s="157" t="s">
        <v>548</v>
      </c>
      <c r="C236" s="317">
        <v>213789843</v>
      </c>
      <c r="D236" s="313">
        <v>0</v>
      </c>
      <c r="E236" s="313">
        <v>0</v>
      </c>
      <c r="F236" s="313">
        <v>0</v>
      </c>
      <c r="G236" s="313">
        <v>0</v>
      </c>
      <c r="H236" s="152">
        <v>213789843</v>
      </c>
      <c r="I236" s="363">
        <v>129007300</v>
      </c>
      <c r="J236" s="322">
        <v>129007300</v>
      </c>
      <c r="K236" s="317">
        <v>12233900</v>
      </c>
      <c r="L236" s="363">
        <v>116773400</v>
      </c>
      <c r="M236" s="148">
        <v>84782543</v>
      </c>
      <c r="N236" s="315">
        <v>0</v>
      </c>
      <c r="O236" s="152">
        <v>0</v>
      </c>
      <c r="P236" s="319">
        <v>0.60343044454174566</v>
      </c>
    </row>
    <row r="237" spans="1:16" ht="25.5" x14ac:dyDescent="0.2">
      <c r="A237" s="156" t="s">
        <v>549</v>
      </c>
      <c r="B237" s="157" t="s">
        <v>550</v>
      </c>
      <c r="C237" s="317">
        <v>41663365</v>
      </c>
      <c r="D237" s="313">
        <v>0</v>
      </c>
      <c r="E237" s="313">
        <v>0</v>
      </c>
      <c r="F237" s="313">
        <v>0</v>
      </c>
      <c r="G237" s="313">
        <v>0</v>
      </c>
      <c r="H237" s="152">
        <v>41663365</v>
      </c>
      <c r="I237" s="363">
        <v>5363300</v>
      </c>
      <c r="J237" s="322">
        <v>5363300</v>
      </c>
      <c r="K237" s="317">
        <v>508100</v>
      </c>
      <c r="L237" s="363">
        <v>4855200</v>
      </c>
      <c r="M237" s="148">
        <v>36300065</v>
      </c>
      <c r="N237" s="315">
        <v>0</v>
      </c>
      <c r="O237" s="152">
        <v>0</v>
      </c>
      <c r="P237" s="319">
        <v>0.12872940051769702</v>
      </c>
    </row>
    <row r="238" spans="1:16" x14ac:dyDescent="0.2">
      <c r="A238" s="156" t="s">
        <v>551</v>
      </c>
      <c r="B238" s="157" t="s">
        <v>552</v>
      </c>
      <c r="C238" s="317">
        <v>145203324</v>
      </c>
      <c r="D238" s="313">
        <v>0</v>
      </c>
      <c r="E238" s="313">
        <v>0</v>
      </c>
      <c r="F238" s="313">
        <v>0</v>
      </c>
      <c r="G238" s="313">
        <v>0</v>
      </c>
      <c r="H238" s="152">
        <v>145203324</v>
      </c>
      <c r="I238" s="363">
        <v>111666255</v>
      </c>
      <c r="J238" s="322">
        <v>111666255</v>
      </c>
      <c r="K238" s="317">
        <v>0</v>
      </c>
      <c r="L238" s="363">
        <v>111666255</v>
      </c>
      <c r="M238" s="148">
        <v>33537069</v>
      </c>
      <c r="N238" s="315">
        <v>0</v>
      </c>
      <c r="O238" s="152">
        <v>0</v>
      </c>
      <c r="P238" s="319">
        <v>0.76903373782269613</v>
      </c>
    </row>
    <row r="239" spans="1:16" ht="15" x14ac:dyDescent="0.25">
      <c r="A239" s="156" t="s">
        <v>553</v>
      </c>
      <c r="B239" s="157" t="s">
        <v>554</v>
      </c>
      <c r="C239" s="317">
        <v>8712199</v>
      </c>
      <c r="D239" s="313">
        <v>0</v>
      </c>
      <c r="E239" s="313">
        <v>0</v>
      </c>
      <c r="F239" s="313">
        <v>0</v>
      </c>
      <c r="G239" s="313">
        <v>0</v>
      </c>
      <c r="H239" s="152">
        <v>8712199</v>
      </c>
      <c r="I239" s="353">
        <v>5581400</v>
      </c>
      <c r="J239">
        <v>5581400</v>
      </c>
      <c r="K239" s="317">
        <v>582700</v>
      </c>
      <c r="L239" s="353">
        <v>4998700</v>
      </c>
      <c r="M239" s="148">
        <v>3130799</v>
      </c>
      <c r="N239" s="315">
        <v>0</v>
      </c>
      <c r="O239" s="152">
        <v>0</v>
      </c>
      <c r="P239" s="319">
        <v>0.64064193207707953</v>
      </c>
    </row>
    <row r="240" spans="1:16" x14ac:dyDescent="0.2">
      <c r="A240" s="156" t="s">
        <v>555</v>
      </c>
      <c r="B240" s="157" t="s">
        <v>556</v>
      </c>
      <c r="C240" s="317">
        <v>52273197</v>
      </c>
      <c r="D240" s="313">
        <v>0</v>
      </c>
      <c r="E240" s="313">
        <v>0</v>
      </c>
      <c r="F240" s="313">
        <v>0</v>
      </c>
      <c r="G240" s="313">
        <v>0</v>
      </c>
      <c r="H240" s="152">
        <v>52273197</v>
      </c>
      <c r="I240" s="177">
        <v>33420500</v>
      </c>
      <c r="J240" s="189">
        <v>33420500</v>
      </c>
      <c r="K240" s="317">
        <v>3489900</v>
      </c>
      <c r="L240" s="177">
        <v>29930600</v>
      </c>
      <c r="M240" s="148">
        <v>18852697</v>
      </c>
      <c r="N240" s="315">
        <v>0</v>
      </c>
      <c r="O240" s="152">
        <v>0</v>
      </c>
      <c r="P240" s="319">
        <v>0.63934295046082601</v>
      </c>
    </row>
    <row r="241" spans="1:16" ht="15" x14ac:dyDescent="0.25">
      <c r="A241" s="156" t="s">
        <v>557</v>
      </c>
      <c r="B241" s="157" t="s">
        <v>558</v>
      </c>
      <c r="C241" s="317">
        <v>17424399</v>
      </c>
      <c r="D241" s="313">
        <v>0</v>
      </c>
      <c r="E241" s="313">
        <v>0</v>
      </c>
      <c r="F241" s="313">
        <v>0</v>
      </c>
      <c r="G241" s="313">
        <v>0</v>
      </c>
      <c r="H241" s="152">
        <v>17424399</v>
      </c>
      <c r="I241" s="353">
        <v>11147200</v>
      </c>
      <c r="J241">
        <v>11147200</v>
      </c>
      <c r="K241" s="317">
        <v>1163900</v>
      </c>
      <c r="L241" s="353">
        <v>9983300</v>
      </c>
      <c r="M241" s="148">
        <v>6277199</v>
      </c>
      <c r="N241" s="315">
        <v>0</v>
      </c>
      <c r="O241" s="152">
        <v>0</v>
      </c>
      <c r="P241" s="319">
        <v>0.63974659900751818</v>
      </c>
    </row>
    <row r="242" spans="1:16" ht="15" x14ac:dyDescent="0.25">
      <c r="A242" s="156" t="s">
        <v>559</v>
      </c>
      <c r="B242" s="157" t="s">
        <v>560</v>
      </c>
      <c r="C242" s="317">
        <v>8712199</v>
      </c>
      <c r="D242" s="313">
        <v>0</v>
      </c>
      <c r="E242" s="313">
        <v>0</v>
      </c>
      <c r="F242" s="313">
        <v>0</v>
      </c>
      <c r="G242" s="313">
        <v>0</v>
      </c>
      <c r="H242" s="152">
        <v>8712199</v>
      </c>
      <c r="I242" s="353">
        <v>5581400</v>
      </c>
      <c r="J242">
        <v>5581400</v>
      </c>
      <c r="K242" s="317">
        <v>582700</v>
      </c>
      <c r="L242" s="353">
        <v>4998700</v>
      </c>
      <c r="M242" s="148">
        <v>3130799</v>
      </c>
      <c r="N242" s="315">
        <v>0</v>
      </c>
      <c r="O242" s="152">
        <v>0</v>
      </c>
      <c r="P242" s="319">
        <v>0.64064193207707953</v>
      </c>
    </row>
    <row r="243" spans="1:16" x14ac:dyDescent="0.25">
      <c r="A243" s="156"/>
      <c r="B243" s="253"/>
      <c r="C243" s="255"/>
      <c r="D243" s="307"/>
      <c r="E243" s="255"/>
      <c r="F243" s="255"/>
      <c r="G243" s="255"/>
      <c r="H243" s="152"/>
      <c r="I243" s="254"/>
      <c r="J243" s="257"/>
      <c r="K243" s="255"/>
      <c r="L243" s="317"/>
      <c r="M243" s="148"/>
      <c r="N243" s="309"/>
      <c r="O243" s="309"/>
      <c r="P243" s="310"/>
    </row>
    <row r="244" spans="1:16" x14ac:dyDescent="0.25">
      <c r="A244" s="156"/>
      <c r="B244" s="253" t="s">
        <v>561</v>
      </c>
      <c r="C244" s="255"/>
      <c r="D244" s="307"/>
      <c r="E244" s="255"/>
      <c r="F244" s="255"/>
      <c r="G244" s="255"/>
      <c r="H244" s="152"/>
      <c r="I244" s="254"/>
      <c r="J244" s="257"/>
      <c r="K244" s="254"/>
      <c r="L244" s="317"/>
      <c r="M244" s="148"/>
      <c r="N244" s="309"/>
      <c r="O244" s="309"/>
      <c r="P244" s="310"/>
    </row>
    <row r="245" spans="1:16" x14ac:dyDescent="0.25">
      <c r="A245" s="156"/>
      <c r="B245" s="253" t="s">
        <v>300</v>
      </c>
      <c r="C245" s="255"/>
      <c r="D245" s="307"/>
      <c r="E245" s="255"/>
      <c r="F245" s="255"/>
      <c r="G245" s="255"/>
      <c r="H245" s="152"/>
      <c r="I245" s="254"/>
      <c r="J245" s="257"/>
      <c r="K245" s="254"/>
      <c r="L245" s="317"/>
      <c r="M245" s="148"/>
      <c r="N245" s="309"/>
      <c r="O245" s="309"/>
      <c r="P245" s="310"/>
    </row>
    <row r="246" spans="1:16" x14ac:dyDescent="0.25">
      <c r="A246" s="156" t="s">
        <v>477</v>
      </c>
      <c r="B246" s="253" t="s">
        <v>562</v>
      </c>
      <c r="C246" s="255"/>
      <c r="D246" s="307"/>
      <c r="E246" s="255"/>
      <c r="F246" s="255"/>
      <c r="G246" s="255"/>
      <c r="H246" s="152"/>
      <c r="I246" s="254"/>
      <c r="J246" s="257"/>
      <c r="K246" s="254"/>
      <c r="L246" s="317"/>
      <c r="M246" s="148"/>
      <c r="N246" s="309"/>
      <c r="O246" s="309"/>
      <c r="P246" s="310"/>
    </row>
    <row r="247" spans="1:16" ht="15" x14ac:dyDescent="0.25">
      <c r="A247" s="156" t="s">
        <v>563</v>
      </c>
      <c r="B247" s="291" t="s">
        <v>478</v>
      </c>
      <c r="C247" s="317">
        <v>103152418605</v>
      </c>
      <c r="D247" s="236">
        <v>0</v>
      </c>
      <c r="E247" s="236">
        <v>0</v>
      </c>
      <c r="F247" s="236">
        <v>0</v>
      </c>
      <c r="G247" s="236">
        <v>1108154235</v>
      </c>
      <c r="H247" s="152">
        <v>102044264370</v>
      </c>
      <c r="I247" s="508">
        <v>69361052008.860001</v>
      </c>
      <c r="J247" s="323">
        <v>69361052008.860001</v>
      </c>
      <c r="K247" s="317">
        <v>0</v>
      </c>
      <c r="L247" s="508">
        <v>69361052008.860001</v>
      </c>
      <c r="M247" s="148">
        <v>32683212361.139999</v>
      </c>
      <c r="N247" s="315">
        <v>0</v>
      </c>
      <c r="O247" s="152">
        <v>0</v>
      </c>
      <c r="P247" s="319">
        <v>0.67971534154399238</v>
      </c>
    </row>
    <row r="248" spans="1:16" s="196" customFormat="1" ht="15" x14ac:dyDescent="0.25">
      <c r="A248" s="156" t="s">
        <v>564</v>
      </c>
      <c r="B248" s="157" t="s">
        <v>565</v>
      </c>
      <c r="C248" s="317">
        <v>5480522233</v>
      </c>
      <c r="D248" s="236">
        <v>0</v>
      </c>
      <c r="E248" s="236">
        <v>0</v>
      </c>
      <c r="F248" s="236">
        <v>0</v>
      </c>
      <c r="G248" s="236">
        <v>0</v>
      </c>
      <c r="H248" s="152">
        <v>5480522233</v>
      </c>
      <c r="I248" s="508">
        <v>1613741038</v>
      </c>
      <c r="J248" s="323">
        <v>1613741038</v>
      </c>
      <c r="K248" s="317">
        <v>0</v>
      </c>
      <c r="L248" s="508">
        <v>1613741038</v>
      </c>
      <c r="M248" s="148">
        <v>3866781195</v>
      </c>
      <c r="N248" s="315">
        <v>0</v>
      </c>
      <c r="O248" s="152">
        <v>0</v>
      </c>
      <c r="P248" s="319">
        <v>0.29445023108986629</v>
      </c>
    </row>
    <row r="249" spans="1:16" ht="25.5" x14ac:dyDescent="0.25">
      <c r="A249" s="156" t="s">
        <v>566</v>
      </c>
      <c r="B249" s="291" t="s">
        <v>567</v>
      </c>
      <c r="C249" s="317">
        <v>4860366279</v>
      </c>
      <c r="D249" s="236">
        <v>0</v>
      </c>
      <c r="E249" s="236">
        <v>0</v>
      </c>
      <c r="F249" s="236">
        <v>0</v>
      </c>
      <c r="G249" s="236">
        <v>0</v>
      </c>
      <c r="H249" s="152">
        <v>4860366279</v>
      </c>
      <c r="I249" s="508">
        <v>4001360031</v>
      </c>
      <c r="J249" s="323">
        <v>4001360031</v>
      </c>
      <c r="K249" s="317">
        <v>0</v>
      </c>
      <c r="L249" s="508">
        <v>4001360031</v>
      </c>
      <c r="M249" s="148">
        <v>859006248</v>
      </c>
      <c r="N249" s="315">
        <v>0</v>
      </c>
      <c r="O249" s="152">
        <v>0</v>
      </c>
      <c r="P249" s="319">
        <v>0.82326306317458509</v>
      </c>
    </row>
    <row r="250" spans="1:16" ht="15" x14ac:dyDescent="0.25">
      <c r="A250" s="156" t="s">
        <v>568</v>
      </c>
      <c r="B250" s="291" t="s">
        <v>569</v>
      </c>
      <c r="C250" s="317">
        <v>121820575.26000001</v>
      </c>
      <c r="D250" s="236">
        <v>0</v>
      </c>
      <c r="E250" s="236">
        <v>0</v>
      </c>
      <c r="F250" s="236">
        <v>0</v>
      </c>
      <c r="G250" s="236">
        <v>0</v>
      </c>
      <c r="H250" s="152">
        <v>121820575.26000001</v>
      </c>
      <c r="I250" s="508">
        <v>21522166</v>
      </c>
      <c r="J250" s="323">
        <v>21522166</v>
      </c>
      <c r="K250" s="317">
        <v>0</v>
      </c>
      <c r="L250" s="508">
        <v>21522166</v>
      </c>
      <c r="M250" s="148">
        <v>100298409.26000001</v>
      </c>
      <c r="N250" s="315">
        <v>0</v>
      </c>
      <c r="O250" s="152">
        <v>0</v>
      </c>
      <c r="P250" s="319">
        <v>0.17667102584325786</v>
      </c>
    </row>
    <row r="251" spans="1:16" x14ac:dyDescent="0.25">
      <c r="A251" s="156" t="s">
        <v>570</v>
      </c>
      <c r="B251" s="291" t="s">
        <v>571</v>
      </c>
      <c r="C251" s="317">
        <v>77761577</v>
      </c>
      <c r="D251" s="236">
        <v>0</v>
      </c>
      <c r="E251" s="236">
        <v>0</v>
      </c>
      <c r="F251" s="236">
        <v>0</v>
      </c>
      <c r="G251" s="236">
        <v>0</v>
      </c>
      <c r="H251" s="152">
        <v>77761577</v>
      </c>
      <c r="I251" s="317">
        <v>0</v>
      </c>
      <c r="J251" s="259">
        <v>0</v>
      </c>
      <c r="K251" s="317">
        <v>0</v>
      </c>
      <c r="L251" s="317">
        <v>0</v>
      </c>
      <c r="M251" s="148">
        <v>77761577</v>
      </c>
      <c r="N251" s="315">
        <v>0</v>
      </c>
      <c r="O251" s="152">
        <v>0</v>
      </c>
      <c r="P251" s="319">
        <v>0</v>
      </c>
    </row>
    <row r="252" spans="1:16" ht="15" x14ac:dyDescent="0.25">
      <c r="A252" s="156" t="s">
        <v>572</v>
      </c>
      <c r="B252" s="291" t="s">
        <v>480</v>
      </c>
      <c r="C252" s="317">
        <v>6329396044</v>
      </c>
      <c r="D252" s="236">
        <v>0</v>
      </c>
      <c r="E252" s="236">
        <v>0</v>
      </c>
      <c r="F252" s="236">
        <v>0</v>
      </c>
      <c r="G252" s="236">
        <v>0</v>
      </c>
      <c r="H252" s="152">
        <v>6329396044</v>
      </c>
      <c r="I252" s="508">
        <v>21217220</v>
      </c>
      <c r="J252" s="323">
        <v>21217220</v>
      </c>
      <c r="K252" s="317">
        <v>0</v>
      </c>
      <c r="L252" s="508">
        <v>21217220</v>
      </c>
      <c r="M252" s="148">
        <v>6308178824</v>
      </c>
      <c r="N252" s="315">
        <v>0</v>
      </c>
      <c r="O252" s="152">
        <v>0</v>
      </c>
      <c r="P252" s="319">
        <v>3.3521713371235519E-3</v>
      </c>
    </row>
    <row r="253" spans="1:16" ht="15" x14ac:dyDescent="0.25">
      <c r="A253" s="156" t="s">
        <v>573</v>
      </c>
      <c r="B253" s="291" t="s">
        <v>492</v>
      </c>
      <c r="C253" s="317">
        <v>9548689701</v>
      </c>
      <c r="D253" s="236">
        <v>0</v>
      </c>
      <c r="E253" s="236">
        <v>0</v>
      </c>
      <c r="F253" s="236">
        <v>0</v>
      </c>
      <c r="G253" s="236">
        <v>0</v>
      </c>
      <c r="H253" s="152">
        <v>9548689701</v>
      </c>
      <c r="I253" s="508">
        <v>128487789</v>
      </c>
      <c r="J253" s="323">
        <v>128487789</v>
      </c>
      <c r="K253" s="317">
        <v>0</v>
      </c>
      <c r="L253" s="508">
        <v>128487789</v>
      </c>
      <c r="M253" s="148">
        <v>9420201912</v>
      </c>
      <c r="N253" s="315">
        <v>0</v>
      </c>
      <c r="O253" s="152">
        <v>0</v>
      </c>
      <c r="P253" s="319">
        <v>1.3456064970520923E-2</v>
      </c>
    </row>
    <row r="254" spans="1:16" ht="25.5" x14ac:dyDescent="0.25">
      <c r="A254" s="156" t="s">
        <v>574</v>
      </c>
      <c r="B254" s="291" t="s">
        <v>575</v>
      </c>
      <c r="C254" s="317">
        <v>426499521</v>
      </c>
      <c r="D254" s="236">
        <v>0</v>
      </c>
      <c r="E254" s="236">
        <v>0</v>
      </c>
      <c r="F254" s="236">
        <v>0</v>
      </c>
      <c r="G254" s="236">
        <v>0</v>
      </c>
      <c r="H254" s="152">
        <v>426499521</v>
      </c>
      <c r="I254" s="508">
        <v>138248421</v>
      </c>
      <c r="J254" s="323">
        <v>138248421</v>
      </c>
      <c r="K254" s="317">
        <v>0</v>
      </c>
      <c r="L254" s="508">
        <v>138248421</v>
      </c>
      <c r="M254" s="148">
        <v>288251100</v>
      </c>
      <c r="N254" s="315">
        <v>0</v>
      </c>
      <c r="O254" s="152">
        <v>0</v>
      </c>
      <c r="P254" s="319">
        <v>0.32414672043676224</v>
      </c>
    </row>
    <row r="255" spans="1:16" s="196" customFormat="1" x14ac:dyDescent="0.25">
      <c r="A255" s="156" t="s">
        <v>576</v>
      </c>
      <c r="B255" s="157" t="s">
        <v>577</v>
      </c>
      <c r="C255" s="317">
        <v>1166711163.1800001</v>
      </c>
      <c r="D255" s="236">
        <v>0</v>
      </c>
      <c r="E255" s="236">
        <v>0</v>
      </c>
      <c r="F255" s="236">
        <v>0</v>
      </c>
      <c r="G255" s="236">
        <v>0</v>
      </c>
      <c r="H255" s="152">
        <v>1166711163.1800001</v>
      </c>
      <c r="I255" s="317">
        <v>0</v>
      </c>
      <c r="J255" s="259">
        <v>0</v>
      </c>
      <c r="K255" s="317">
        <v>0</v>
      </c>
      <c r="L255" s="317">
        <v>0</v>
      </c>
      <c r="M255" s="148">
        <v>1166711163.1800001</v>
      </c>
      <c r="N255" s="315">
        <v>0</v>
      </c>
      <c r="O255" s="152">
        <v>0</v>
      </c>
      <c r="P255" s="319">
        <v>0</v>
      </c>
    </row>
    <row r="256" spans="1:16" ht="24.75" customHeight="1" x14ac:dyDescent="0.25">
      <c r="A256" s="156" t="s">
        <v>578</v>
      </c>
      <c r="B256" s="291" t="s">
        <v>579</v>
      </c>
      <c r="C256" s="317">
        <v>2036868286</v>
      </c>
      <c r="D256" s="236">
        <v>0</v>
      </c>
      <c r="E256" s="236">
        <v>0</v>
      </c>
      <c r="F256" s="236">
        <v>0</v>
      </c>
      <c r="G256" s="236">
        <v>0</v>
      </c>
      <c r="H256" s="152">
        <v>2036868286</v>
      </c>
      <c r="I256" s="508">
        <v>2036868286</v>
      </c>
      <c r="J256" s="323">
        <v>1083314033</v>
      </c>
      <c r="K256" s="317">
        <v>0</v>
      </c>
      <c r="L256" s="508">
        <v>1083314033</v>
      </c>
      <c r="M256" s="148">
        <v>0</v>
      </c>
      <c r="N256" s="315">
        <v>953554253</v>
      </c>
      <c r="O256" s="152">
        <v>0</v>
      </c>
      <c r="P256" s="319">
        <v>0.53185276654653557</v>
      </c>
    </row>
    <row r="257" spans="1:16" ht="25.5" x14ac:dyDescent="0.25">
      <c r="A257" s="156" t="s">
        <v>580</v>
      </c>
      <c r="B257" s="291" t="s">
        <v>581</v>
      </c>
      <c r="C257" s="317">
        <v>985693816.16999996</v>
      </c>
      <c r="D257" s="236">
        <v>0</v>
      </c>
      <c r="E257" s="236">
        <v>0</v>
      </c>
      <c r="F257" s="236">
        <v>0</v>
      </c>
      <c r="G257" s="236">
        <v>0</v>
      </c>
      <c r="H257" s="152">
        <v>985693816.16999996</v>
      </c>
      <c r="I257" s="508">
        <v>581345</v>
      </c>
      <c r="J257" s="323">
        <v>581345</v>
      </c>
      <c r="K257" s="317">
        <v>0</v>
      </c>
      <c r="L257" s="508">
        <v>581345</v>
      </c>
      <c r="M257" s="148">
        <v>985112471.16999996</v>
      </c>
      <c r="N257" s="315">
        <v>0</v>
      </c>
      <c r="O257" s="152">
        <v>0</v>
      </c>
      <c r="P257" s="319">
        <v>5.8978253739976495E-4</v>
      </c>
    </row>
    <row r="258" spans="1:16" ht="15" x14ac:dyDescent="0.25">
      <c r="A258" s="156" t="s">
        <v>582</v>
      </c>
      <c r="B258" s="291" t="s">
        <v>583</v>
      </c>
      <c r="C258" s="317">
        <v>365500593</v>
      </c>
      <c r="D258" s="236">
        <v>0</v>
      </c>
      <c r="E258" s="236">
        <v>0</v>
      </c>
      <c r="F258" s="236">
        <v>0</v>
      </c>
      <c r="G258" s="236">
        <v>0</v>
      </c>
      <c r="H258" s="152">
        <v>365500593</v>
      </c>
      <c r="I258" s="508">
        <v>285285185</v>
      </c>
      <c r="J258" s="323">
        <v>285285185</v>
      </c>
      <c r="K258" s="317">
        <v>0</v>
      </c>
      <c r="L258" s="508">
        <v>285285185</v>
      </c>
      <c r="M258" s="148">
        <v>80215408</v>
      </c>
      <c r="N258" s="315">
        <v>0</v>
      </c>
      <c r="O258" s="152">
        <v>0</v>
      </c>
      <c r="P258" s="319">
        <v>0.78053275552414769</v>
      </c>
    </row>
    <row r="259" spans="1:16" ht="15" x14ac:dyDescent="0.25">
      <c r="A259" s="156" t="s">
        <v>584</v>
      </c>
      <c r="B259" s="291" t="s">
        <v>307</v>
      </c>
      <c r="C259" s="317">
        <v>2726276686</v>
      </c>
      <c r="D259" s="236">
        <v>0</v>
      </c>
      <c r="E259" s="236">
        <v>0</v>
      </c>
      <c r="F259" s="236">
        <v>0</v>
      </c>
      <c r="G259" s="236">
        <v>0</v>
      </c>
      <c r="H259" s="152">
        <v>2726276686</v>
      </c>
      <c r="I259" s="508">
        <v>2157893159</v>
      </c>
      <c r="J259" s="323">
        <v>2157893159</v>
      </c>
      <c r="K259" s="317">
        <v>0</v>
      </c>
      <c r="L259" s="508">
        <v>2157893159</v>
      </c>
      <c r="M259" s="148">
        <v>568383527</v>
      </c>
      <c r="N259" s="315">
        <v>0</v>
      </c>
      <c r="O259" s="152">
        <v>0</v>
      </c>
      <c r="P259" s="319">
        <v>0.79151656546132387</v>
      </c>
    </row>
    <row r="260" spans="1:16" ht="25.5" customHeight="1" x14ac:dyDescent="0.25">
      <c r="A260" s="156" t="s">
        <v>501</v>
      </c>
      <c r="B260" s="291" t="s">
        <v>502</v>
      </c>
      <c r="C260" s="317">
        <v>4663427809</v>
      </c>
      <c r="D260" s="236">
        <v>0</v>
      </c>
      <c r="E260" s="236">
        <v>0</v>
      </c>
      <c r="F260" s="236">
        <v>0</v>
      </c>
      <c r="G260" s="236">
        <v>0</v>
      </c>
      <c r="H260" s="152">
        <v>4663427809</v>
      </c>
      <c r="I260" s="508">
        <v>3333043456</v>
      </c>
      <c r="J260" s="323">
        <v>3333043456</v>
      </c>
      <c r="K260" s="317">
        <v>322642400</v>
      </c>
      <c r="L260" s="508">
        <v>3010401056</v>
      </c>
      <c r="M260" s="148">
        <v>1330384353</v>
      </c>
      <c r="N260" s="315">
        <v>0</v>
      </c>
      <c r="O260" s="152">
        <v>0</v>
      </c>
      <c r="P260" s="319">
        <v>0.71471964239856423</v>
      </c>
    </row>
    <row r="261" spans="1:16" ht="25.5" x14ac:dyDescent="0.25">
      <c r="A261" s="156" t="s">
        <v>503</v>
      </c>
      <c r="B261" s="291" t="s">
        <v>504</v>
      </c>
      <c r="C261" s="317">
        <v>1165856952</v>
      </c>
      <c r="D261" s="236">
        <v>0</v>
      </c>
      <c r="E261" s="236">
        <v>0</v>
      </c>
      <c r="F261" s="236">
        <v>0</v>
      </c>
      <c r="G261" s="236">
        <v>0</v>
      </c>
      <c r="H261" s="152">
        <v>1165856952</v>
      </c>
      <c r="I261" s="508">
        <v>841642715</v>
      </c>
      <c r="J261" s="323">
        <v>841642715</v>
      </c>
      <c r="K261" s="317">
        <v>80757500</v>
      </c>
      <c r="L261" s="508">
        <v>760885215</v>
      </c>
      <c r="M261" s="148">
        <v>324214237</v>
      </c>
      <c r="N261" s="315">
        <v>0</v>
      </c>
      <c r="O261" s="152">
        <v>0</v>
      </c>
      <c r="P261" s="319">
        <v>0.72190907602873733</v>
      </c>
    </row>
    <row r="262" spans="1:16" ht="25.5" x14ac:dyDescent="0.25">
      <c r="A262" s="156" t="s">
        <v>505</v>
      </c>
      <c r="B262" s="291" t="s">
        <v>506</v>
      </c>
      <c r="C262" s="317">
        <v>582928476</v>
      </c>
      <c r="D262" s="236">
        <v>0</v>
      </c>
      <c r="E262" s="236">
        <v>0</v>
      </c>
      <c r="F262" s="236">
        <v>0</v>
      </c>
      <c r="G262" s="236">
        <v>0</v>
      </c>
      <c r="H262" s="152">
        <v>582928476</v>
      </c>
      <c r="I262" s="508">
        <v>421746606</v>
      </c>
      <c r="J262" s="323">
        <v>421746606</v>
      </c>
      <c r="K262" s="317">
        <v>40485200</v>
      </c>
      <c r="L262" s="508">
        <v>381261406</v>
      </c>
      <c r="M262" s="148">
        <v>161181870</v>
      </c>
      <c r="N262" s="315">
        <v>0</v>
      </c>
      <c r="O262" s="152">
        <v>0</v>
      </c>
      <c r="P262" s="319">
        <v>0.72349631792563174</v>
      </c>
    </row>
    <row r="263" spans="1:16" ht="25.5" x14ac:dyDescent="0.25">
      <c r="A263" s="156" t="s">
        <v>507</v>
      </c>
      <c r="B263" s="291" t="s">
        <v>508</v>
      </c>
      <c r="C263" s="317">
        <v>582928476</v>
      </c>
      <c r="D263" s="236">
        <v>0</v>
      </c>
      <c r="E263" s="236">
        <v>0</v>
      </c>
      <c r="F263" s="236">
        <v>0</v>
      </c>
      <c r="G263" s="236">
        <v>0</v>
      </c>
      <c r="H263" s="152">
        <v>582928476</v>
      </c>
      <c r="I263" s="508">
        <v>421746606</v>
      </c>
      <c r="J263" s="323">
        <v>421746606</v>
      </c>
      <c r="K263" s="317">
        <v>40485200</v>
      </c>
      <c r="L263" s="508">
        <v>381261406</v>
      </c>
      <c r="M263" s="148">
        <v>161181870</v>
      </c>
      <c r="N263" s="315">
        <v>0</v>
      </c>
      <c r="O263" s="152">
        <v>0</v>
      </c>
      <c r="P263" s="319">
        <v>0.72349631792563174</v>
      </c>
    </row>
    <row r="264" spans="1:16" ht="25.5" x14ac:dyDescent="0.25">
      <c r="A264" s="156" t="s">
        <v>509</v>
      </c>
      <c r="B264" s="291" t="s">
        <v>510</v>
      </c>
      <c r="C264" s="317">
        <v>3497570856</v>
      </c>
      <c r="D264" s="236">
        <v>0</v>
      </c>
      <c r="E264" s="236">
        <v>0</v>
      </c>
      <c r="F264" s="236">
        <v>0</v>
      </c>
      <c r="G264" s="236">
        <v>0</v>
      </c>
      <c r="H264" s="152">
        <v>3497570856</v>
      </c>
      <c r="I264" s="508">
        <v>2499483321</v>
      </c>
      <c r="J264" s="323">
        <v>2499483321</v>
      </c>
      <c r="K264" s="317">
        <v>241995900</v>
      </c>
      <c r="L264" s="508">
        <v>2257487421</v>
      </c>
      <c r="M264" s="148">
        <v>998087535</v>
      </c>
      <c r="N264" s="315">
        <v>0</v>
      </c>
      <c r="O264" s="152">
        <v>0</v>
      </c>
      <c r="P264" s="319">
        <v>0.71463407716592664</v>
      </c>
    </row>
    <row r="265" spans="1:16" ht="25.5" x14ac:dyDescent="0.25">
      <c r="A265" s="156" t="s">
        <v>585</v>
      </c>
      <c r="B265" s="291" t="s">
        <v>586</v>
      </c>
      <c r="C265" s="317">
        <v>10657010958</v>
      </c>
      <c r="D265" s="236">
        <v>0</v>
      </c>
      <c r="E265" s="236">
        <v>0</v>
      </c>
      <c r="F265" s="236">
        <v>0</v>
      </c>
      <c r="G265" s="236">
        <v>0</v>
      </c>
      <c r="H265" s="152">
        <v>10657010958</v>
      </c>
      <c r="I265" s="508">
        <v>6539784578</v>
      </c>
      <c r="J265" s="323">
        <v>6539784578</v>
      </c>
      <c r="K265" s="317">
        <v>0</v>
      </c>
      <c r="L265" s="508">
        <v>6539784578</v>
      </c>
      <c r="M265" s="148">
        <v>4117226380</v>
      </c>
      <c r="N265" s="315">
        <v>0</v>
      </c>
      <c r="O265" s="152">
        <v>0</v>
      </c>
      <c r="P265" s="319">
        <v>0.61366030341657085</v>
      </c>
    </row>
    <row r="266" spans="1:16" ht="25.5" x14ac:dyDescent="0.25">
      <c r="A266" s="156" t="s">
        <v>587</v>
      </c>
      <c r="B266" s="291" t="s">
        <v>588</v>
      </c>
      <c r="C266" s="317">
        <v>24377137146</v>
      </c>
      <c r="D266" s="236">
        <v>0</v>
      </c>
      <c r="E266" s="236">
        <v>0</v>
      </c>
      <c r="F266" s="236">
        <v>0</v>
      </c>
      <c r="G266" s="236">
        <v>0</v>
      </c>
      <c r="H266" s="152">
        <v>24377137146</v>
      </c>
      <c r="I266" s="508">
        <v>13792435936</v>
      </c>
      <c r="J266" s="323">
        <v>13792435936</v>
      </c>
      <c r="K266" s="317">
        <v>0</v>
      </c>
      <c r="L266" s="508">
        <v>13792435936</v>
      </c>
      <c r="M266" s="148">
        <v>10584701210</v>
      </c>
      <c r="N266" s="315">
        <v>0</v>
      </c>
      <c r="O266" s="152">
        <v>0</v>
      </c>
      <c r="P266" s="319">
        <v>0.56579391802220613</v>
      </c>
    </row>
    <row r="267" spans="1:16" ht="30.75" customHeight="1" x14ac:dyDescent="0.25">
      <c r="A267" s="156">
        <v>2210293</v>
      </c>
      <c r="B267" s="291" t="s">
        <v>589</v>
      </c>
      <c r="C267" s="317">
        <v>0</v>
      </c>
      <c r="D267" s="236">
        <v>2575330453.1399999</v>
      </c>
      <c r="E267" s="236">
        <v>0</v>
      </c>
      <c r="F267" s="236">
        <v>251462376</v>
      </c>
      <c r="G267" s="236">
        <v>0</v>
      </c>
      <c r="H267" s="152">
        <v>2826792829.1399999</v>
      </c>
      <c r="I267" s="508">
        <v>2826792829.1399999</v>
      </c>
      <c r="J267" s="323">
        <v>2826792829.1399999</v>
      </c>
      <c r="K267" s="317">
        <v>0</v>
      </c>
      <c r="L267" s="508">
        <v>2826792829.1399999</v>
      </c>
      <c r="M267" s="148">
        <v>0</v>
      </c>
      <c r="N267" s="315">
        <v>0</v>
      </c>
      <c r="O267" s="152">
        <v>0</v>
      </c>
      <c r="P267" s="319">
        <v>1</v>
      </c>
    </row>
    <row r="268" spans="1:16" ht="15" x14ac:dyDescent="0.25">
      <c r="A268" s="156"/>
      <c r="B268" s="291"/>
      <c r="C268" s="317"/>
      <c r="D268" s="236"/>
      <c r="E268" s="236"/>
      <c r="F268" s="236"/>
      <c r="G268" s="236"/>
      <c r="H268" s="152"/>
      <c r="I268" s="508"/>
      <c r="J268" s="323"/>
      <c r="K268" s="317"/>
      <c r="L268" s="508"/>
      <c r="M268" s="148"/>
      <c r="N268" s="315"/>
      <c r="O268" s="148"/>
      <c r="P268" s="326"/>
    </row>
    <row r="269" spans="1:16" ht="25.5" x14ac:dyDescent="0.25">
      <c r="A269" s="156"/>
      <c r="B269" s="316" t="s">
        <v>590</v>
      </c>
      <c r="C269" s="255"/>
      <c r="D269" s="307"/>
      <c r="E269" s="255"/>
      <c r="F269" s="255"/>
      <c r="G269" s="255"/>
      <c r="H269" s="152"/>
      <c r="I269" s="312"/>
      <c r="J269" s="318"/>
      <c r="K269" s="312"/>
      <c r="L269" s="312"/>
      <c r="M269" s="327"/>
      <c r="N269" s="327"/>
      <c r="O269" s="327"/>
      <c r="P269" s="328"/>
    </row>
    <row r="270" spans="1:16" x14ac:dyDescent="0.25">
      <c r="A270" s="290">
        <v>2210041</v>
      </c>
      <c r="B270" s="316" t="s">
        <v>363</v>
      </c>
      <c r="C270" s="255"/>
      <c r="D270" s="307"/>
      <c r="E270" s="255"/>
      <c r="F270" s="255"/>
      <c r="G270" s="255"/>
      <c r="H270" s="152"/>
      <c r="I270" s="312"/>
      <c r="J270" s="318"/>
      <c r="K270" s="312"/>
      <c r="L270" s="312"/>
      <c r="M270" s="327"/>
      <c r="N270" s="327"/>
      <c r="O270" s="327"/>
      <c r="P270" s="328"/>
    </row>
    <row r="271" spans="1:16" ht="25.5" x14ac:dyDescent="0.25">
      <c r="A271" s="156" t="s">
        <v>591</v>
      </c>
      <c r="B271" s="157" t="s">
        <v>592</v>
      </c>
      <c r="C271" s="317">
        <v>64512000</v>
      </c>
      <c r="D271" s="236">
        <v>0</v>
      </c>
      <c r="E271" s="317">
        <v>0</v>
      </c>
      <c r="F271" s="317">
        <v>0</v>
      </c>
      <c r="G271" s="317">
        <v>0</v>
      </c>
      <c r="H271" s="152">
        <v>64512000</v>
      </c>
      <c r="I271" s="317">
        <v>1200000</v>
      </c>
      <c r="J271" s="259">
        <v>1200000</v>
      </c>
      <c r="K271" s="317">
        <v>0</v>
      </c>
      <c r="L271" s="317">
        <v>0</v>
      </c>
      <c r="M271" s="148">
        <v>63312000</v>
      </c>
      <c r="N271" s="315">
        <v>0</v>
      </c>
      <c r="O271" s="152">
        <v>1200000</v>
      </c>
      <c r="P271" s="319">
        <v>1.8601190476190476E-2</v>
      </c>
    </row>
    <row r="272" spans="1:16" x14ac:dyDescent="0.25">
      <c r="A272" s="290">
        <v>2210055</v>
      </c>
      <c r="B272" s="316" t="s">
        <v>368</v>
      </c>
      <c r="C272" s="317"/>
      <c r="D272" s="236"/>
      <c r="E272" s="317"/>
      <c r="F272" s="317"/>
      <c r="G272" s="317"/>
      <c r="H272" s="152"/>
      <c r="I272" s="317"/>
      <c r="J272" s="259"/>
      <c r="K272" s="317"/>
      <c r="L272" s="317"/>
      <c r="M272" s="148"/>
      <c r="N272" s="329"/>
      <c r="O272" s="330"/>
      <c r="P272" s="321"/>
    </row>
    <row r="273" spans="1:16" x14ac:dyDescent="0.25">
      <c r="A273" s="156" t="s">
        <v>593</v>
      </c>
      <c r="B273" s="157" t="s">
        <v>303</v>
      </c>
      <c r="C273" s="317">
        <v>1334437413</v>
      </c>
      <c r="D273" s="236">
        <v>0</v>
      </c>
      <c r="E273" s="317">
        <v>0</v>
      </c>
      <c r="F273" s="317">
        <v>0</v>
      </c>
      <c r="G273" s="317">
        <v>1334437413</v>
      </c>
      <c r="H273" s="152">
        <v>0</v>
      </c>
      <c r="I273" s="317">
        <v>0</v>
      </c>
      <c r="J273" s="259">
        <v>0</v>
      </c>
      <c r="K273" s="317">
        <v>0</v>
      </c>
      <c r="L273" s="317">
        <v>0</v>
      </c>
      <c r="M273" s="148">
        <v>0</v>
      </c>
      <c r="N273" s="315">
        <v>0</v>
      </c>
      <c r="O273" s="152">
        <v>0</v>
      </c>
      <c r="P273" s="319">
        <v>0</v>
      </c>
    </row>
    <row r="274" spans="1:16" x14ac:dyDescent="0.2">
      <c r="A274" s="156" t="s">
        <v>594</v>
      </c>
      <c r="B274" s="157" t="s">
        <v>595</v>
      </c>
      <c r="C274" s="317">
        <v>2295562587</v>
      </c>
      <c r="D274" s="236">
        <v>0</v>
      </c>
      <c r="E274" s="317">
        <v>0</v>
      </c>
      <c r="F274" s="317">
        <v>1334437413</v>
      </c>
      <c r="G274" s="317">
        <v>190000000</v>
      </c>
      <c r="H274" s="152">
        <v>3440000000</v>
      </c>
      <c r="I274" s="508">
        <v>2306644471</v>
      </c>
      <c r="J274" s="324">
        <v>2306644471</v>
      </c>
      <c r="K274" s="317">
        <v>0</v>
      </c>
      <c r="L274" s="508">
        <v>2306644471</v>
      </c>
      <c r="M274" s="148">
        <v>1133355529</v>
      </c>
      <c r="N274" s="315">
        <v>0</v>
      </c>
      <c r="O274" s="152">
        <v>0</v>
      </c>
      <c r="P274" s="319">
        <v>0.67053618343023258</v>
      </c>
    </row>
    <row r="275" spans="1:16" x14ac:dyDescent="0.25">
      <c r="A275" s="290">
        <v>2210148</v>
      </c>
      <c r="B275" s="316" t="s">
        <v>596</v>
      </c>
      <c r="C275" s="317"/>
      <c r="D275" s="236"/>
      <c r="E275" s="317"/>
      <c r="F275" s="317"/>
      <c r="G275" s="317"/>
      <c r="H275" s="152"/>
      <c r="I275" s="317"/>
      <c r="J275" s="259"/>
      <c r="K275" s="317"/>
      <c r="L275" s="317"/>
      <c r="M275" s="148"/>
      <c r="N275" s="331"/>
      <c r="O275" s="329"/>
      <c r="P275" s="321"/>
    </row>
    <row r="276" spans="1:16" ht="25.5" x14ac:dyDescent="0.25">
      <c r="A276" s="156" t="s">
        <v>597</v>
      </c>
      <c r="B276" s="157" t="s">
        <v>521</v>
      </c>
      <c r="C276" s="317">
        <v>16128000</v>
      </c>
      <c r="D276" s="236">
        <v>0</v>
      </c>
      <c r="E276" s="317">
        <v>0</v>
      </c>
      <c r="F276" s="317">
        <v>0</v>
      </c>
      <c r="G276" s="317">
        <v>0</v>
      </c>
      <c r="H276" s="152">
        <v>16128000</v>
      </c>
      <c r="I276" s="317">
        <v>0</v>
      </c>
      <c r="J276" s="259">
        <v>0</v>
      </c>
      <c r="K276" s="317">
        <v>0</v>
      </c>
      <c r="L276" s="317">
        <v>0</v>
      </c>
      <c r="M276" s="148">
        <v>16128000</v>
      </c>
      <c r="N276" s="292">
        <v>0</v>
      </c>
      <c r="O276" s="152">
        <v>0</v>
      </c>
      <c r="P276" s="332">
        <v>0</v>
      </c>
    </row>
    <row r="277" spans="1:16" x14ac:dyDescent="0.25">
      <c r="A277" s="290">
        <v>2210208</v>
      </c>
      <c r="B277" s="316" t="s">
        <v>598</v>
      </c>
      <c r="C277" s="317"/>
      <c r="D277" s="236"/>
      <c r="E277" s="317"/>
      <c r="F277" s="317"/>
      <c r="G277" s="317"/>
      <c r="H277" s="152"/>
      <c r="I277" s="317"/>
      <c r="J277" s="259"/>
      <c r="K277" s="317"/>
      <c r="L277" s="317"/>
      <c r="M277" s="148"/>
      <c r="N277" s="331"/>
      <c r="O277" s="329"/>
      <c r="P277" s="321"/>
    </row>
    <row r="278" spans="1:16" x14ac:dyDescent="0.25">
      <c r="A278" s="156">
        <v>22102081</v>
      </c>
      <c r="B278" s="157" t="s">
        <v>303</v>
      </c>
      <c r="C278" s="317">
        <v>0</v>
      </c>
      <c r="D278" s="236">
        <v>0</v>
      </c>
      <c r="E278" s="317">
        <v>0</v>
      </c>
      <c r="F278" s="317">
        <v>1753709886.6900001</v>
      </c>
      <c r="G278" s="317">
        <v>0</v>
      </c>
      <c r="H278" s="152">
        <v>1753709886.6900001</v>
      </c>
      <c r="I278" s="317">
        <v>1046565120</v>
      </c>
      <c r="J278" s="259">
        <v>1046565120</v>
      </c>
      <c r="K278" s="317">
        <v>0</v>
      </c>
      <c r="L278" s="317">
        <v>0</v>
      </c>
      <c r="M278" s="148">
        <v>707144766.69000006</v>
      </c>
      <c r="N278" s="292">
        <v>0</v>
      </c>
      <c r="O278" s="152">
        <v>1046565120</v>
      </c>
      <c r="P278" s="332">
        <v>0.59677209323106206</v>
      </c>
    </row>
    <row r="279" spans="1:16" ht="25.5" x14ac:dyDescent="0.25">
      <c r="A279" s="156" t="s">
        <v>599</v>
      </c>
      <c r="B279" s="157" t="s">
        <v>521</v>
      </c>
      <c r="C279" s="317">
        <v>1876495545</v>
      </c>
      <c r="D279" s="236">
        <v>0</v>
      </c>
      <c r="E279" s="317">
        <v>0</v>
      </c>
      <c r="F279" s="317">
        <v>0</v>
      </c>
      <c r="G279" s="317">
        <v>0</v>
      </c>
      <c r="H279" s="152">
        <v>1876495545</v>
      </c>
      <c r="I279" s="317">
        <v>0</v>
      </c>
      <c r="J279" s="259">
        <v>0</v>
      </c>
      <c r="K279" s="317">
        <v>0</v>
      </c>
      <c r="L279" s="317">
        <v>0</v>
      </c>
      <c r="M279" s="148">
        <v>1876495545</v>
      </c>
      <c r="N279" s="292">
        <v>0</v>
      </c>
      <c r="O279" s="152">
        <v>0</v>
      </c>
      <c r="P279" s="332">
        <v>0</v>
      </c>
    </row>
    <row r="280" spans="1:16" ht="25.5" x14ac:dyDescent="0.25">
      <c r="A280" s="333">
        <v>22102088</v>
      </c>
      <c r="B280" s="157" t="s">
        <v>600</v>
      </c>
      <c r="C280" s="317">
        <v>0</v>
      </c>
      <c r="D280" s="236">
        <v>251462376</v>
      </c>
      <c r="E280" s="317">
        <v>0</v>
      </c>
      <c r="F280" s="317">
        <v>0</v>
      </c>
      <c r="G280" s="317">
        <v>251462376</v>
      </c>
      <c r="H280" s="152">
        <v>0</v>
      </c>
      <c r="I280" s="317">
        <v>0</v>
      </c>
      <c r="J280" s="259">
        <v>0</v>
      </c>
      <c r="K280" s="317">
        <v>0</v>
      </c>
      <c r="L280" s="317">
        <v>0</v>
      </c>
      <c r="M280" s="148">
        <v>0</v>
      </c>
      <c r="N280" s="292">
        <v>0</v>
      </c>
      <c r="O280" s="152">
        <v>0</v>
      </c>
      <c r="P280" s="332">
        <v>0</v>
      </c>
    </row>
    <row r="281" spans="1:16" x14ac:dyDescent="0.25">
      <c r="A281" s="333"/>
      <c r="B281" s="157"/>
      <c r="C281" s="317"/>
      <c r="D281" s="236"/>
      <c r="E281" s="317"/>
      <c r="F281" s="317"/>
      <c r="G281" s="317"/>
      <c r="H281" s="152"/>
      <c r="I281" s="317"/>
      <c r="J281" s="259"/>
      <c r="K281" s="317"/>
      <c r="L281" s="317"/>
      <c r="M281" s="148"/>
      <c r="N281" s="292"/>
      <c r="O281" s="152"/>
      <c r="P281" s="332"/>
    </row>
    <row r="282" spans="1:16" ht="38.25" x14ac:dyDescent="0.25">
      <c r="A282" s="334">
        <v>2210901</v>
      </c>
      <c r="B282" s="316" t="s">
        <v>601</v>
      </c>
      <c r="C282" s="317"/>
      <c r="D282" s="236"/>
      <c r="E282" s="317"/>
      <c r="F282" s="317"/>
      <c r="G282" s="317"/>
      <c r="H282" s="152"/>
      <c r="I282" s="317"/>
      <c r="J282" s="259"/>
      <c r="K282" s="317"/>
      <c r="L282" s="317"/>
      <c r="M282" s="148"/>
      <c r="N282" s="331"/>
      <c r="O282" s="331"/>
      <c r="P282" s="321"/>
    </row>
    <row r="283" spans="1:16" x14ac:dyDescent="0.25">
      <c r="A283" s="335">
        <v>22109011</v>
      </c>
      <c r="B283" s="157" t="s">
        <v>303</v>
      </c>
      <c r="C283" s="259">
        <v>200000000</v>
      </c>
      <c r="D283" s="325">
        <v>0</v>
      </c>
      <c r="E283" s="317">
        <v>0</v>
      </c>
      <c r="F283" s="317">
        <v>0</v>
      </c>
      <c r="G283" s="317">
        <v>160000000</v>
      </c>
      <c r="H283" s="152">
        <v>40000000</v>
      </c>
      <c r="I283" s="317">
        <v>40000000</v>
      </c>
      <c r="J283" s="259">
        <v>40000000</v>
      </c>
      <c r="K283" s="317">
        <v>0</v>
      </c>
      <c r="L283" s="317">
        <v>0</v>
      </c>
      <c r="M283" s="148">
        <v>0</v>
      </c>
      <c r="N283" s="292">
        <v>0</v>
      </c>
      <c r="O283" s="152">
        <v>40000000</v>
      </c>
      <c r="P283" s="332">
        <v>1</v>
      </c>
    </row>
    <row r="284" spans="1:16" x14ac:dyDescent="0.25">
      <c r="A284" s="335" t="s">
        <v>602</v>
      </c>
      <c r="B284" s="157" t="s">
        <v>595</v>
      </c>
      <c r="C284" s="259">
        <v>910000000</v>
      </c>
      <c r="D284" s="236">
        <v>0</v>
      </c>
      <c r="E284" s="317">
        <v>0</v>
      </c>
      <c r="F284" s="317">
        <v>0</v>
      </c>
      <c r="G284" s="317">
        <v>0</v>
      </c>
      <c r="H284" s="152">
        <v>910000000</v>
      </c>
      <c r="I284" s="317">
        <v>662834950</v>
      </c>
      <c r="J284" s="259">
        <v>0</v>
      </c>
      <c r="K284" s="317">
        <v>0</v>
      </c>
      <c r="L284" s="317">
        <v>0</v>
      </c>
      <c r="M284" s="148">
        <v>247165050</v>
      </c>
      <c r="N284" s="273">
        <v>662834950</v>
      </c>
      <c r="O284" s="152">
        <v>0</v>
      </c>
      <c r="P284" s="155">
        <v>0</v>
      </c>
    </row>
    <row r="285" spans="1:16" ht="25.5" x14ac:dyDescent="0.25">
      <c r="A285" s="336">
        <v>22109014</v>
      </c>
      <c r="B285" s="157" t="s">
        <v>603</v>
      </c>
      <c r="C285" s="259"/>
      <c r="D285" s="236">
        <v>14871581.43</v>
      </c>
      <c r="E285" s="259">
        <v>0</v>
      </c>
      <c r="F285" s="317">
        <v>0</v>
      </c>
      <c r="G285" s="317">
        <v>0</v>
      </c>
      <c r="H285" s="152">
        <v>14871581.43</v>
      </c>
      <c r="I285" s="317">
        <v>0</v>
      </c>
      <c r="J285" s="259">
        <v>0</v>
      </c>
      <c r="K285" s="317">
        <v>0</v>
      </c>
      <c r="L285" s="317">
        <v>0</v>
      </c>
      <c r="M285" s="148">
        <v>14871581.43</v>
      </c>
      <c r="N285" s="273">
        <v>0</v>
      </c>
      <c r="O285" s="152">
        <v>0</v>
      </c>
      <c r="P285" s="155">
        <v>0</v>
      </c>
    </row>
    <row r="286" spans="1:16" ht="25.5" x14ac:dyDescent="0.25">
      <c r="A286" s="336">
        <v>22109015</v>
      </c>
      <c r="B286" s="157" t="s">
        <v>604</v>
      </c>
      <c r="C286" s="259">
        <v>0</v>
      </c>
      <c r="D286" s="317">
        <v>0</v>
      </c>
      <c r="E286" s="259">
        <v>0</v>
      </c>
      <c r="F286" s="317">
        <v>1080000000</v>
      </c>
      <c r="G286" s="317">
        <v>0</v>
      </c>
      <c r="H286" s="152">
        <v>1080000000</v>
      </c>
      <c r="I286" s="317">
        <v>0</v>
      </c>
      <c r="J286" s="259">
        <v>0</v>
      </c>
      <c r="K286" s="317">
        <v>0</v>
      </c>
      <c r="L286" s="317">
        <v>0</v>
      </c>
      <c r="M286" s="148">
        <v>1080000000</v>
      </c>
      <c r="N286" s="273">
        <v>0</v>
      </c>
      <c r="O286" s="152">
        <v>0</v>
      </c>
      <c r="P286" s="155">
        <v>0</v>
      </c>
    </row>
    <row r="287" spans="1:16" ht="25.5" x14ac:dyDescent="0.25">
      <c r="A287" s="336">
        <v>22109016</v>
      </c>
      <c r="B287" s="157" t="s">
        <v>605</v>
      </c>
      <c r="C287" s="259"/>
      <c r="D287" s="317">
        <v>337470992</v>
      </c>
      <c r="E287" s="259"/>
      <c r="F287" s="317"/>
      <c r="G287" s="317"/>
      <c r="H287" s="152">
        <v>337470992</v>
      </c>
      <c r="I287" s="317">
        <v>0</v>
      </c>
      <c r="J287" s="259">
        <v>0</v>
      </c>
      <c r="K287" s="317"/>
      <c r="L287" s="317"/>
      <c r="M287" s="148">
        <v>337470992</v>
      </c>
      <c r="N287" s="273"/>
      <c r="O287" s="152"/>
      <c r="P287" s="155"/>
    </row>
    <row r="288" spans="1:16" x14ac:dyDescent="0.25">
      <c r="A288" s="335" t="s">
        <v>606</v>
      </c>
      <c r="B288" s="157" t="s">
        <v>607</v>
      </c>
      <c r="C288" s="259">
        <v>350000000</v>
      </c>
      <c r="D288" s="317">
        <v>0</v>
      </c>
      <c r="E288" s="259">
        <v>0</v>
      </c>
      <c r="F288" s="317">
        <v>0</v>
      </c>
      <c r="G288" s="317">
        <v>0</v>
      </c>
      <c r="H288" s="152">
        <v>350000000</v>
      </c>
      <c r="I288" s="317">
        <v>172557391</v>
      </c>
      <c r="J288" s="259">
        <v>0</v>
      </c>
      <c r="K288" s="317">
        <v>0</v>
      </c>
      <c r="L288" s="317">
        <v>0</v>
      </c>
      <c r="M288" s="148">
        <v>177442609</v>
      </c>
      <c r="N288" s="273">
        <v>172557391</v>
      </c>
      <c r="O288" s="152">
        <v>0</v>
      </c>
      <c r="P288" s="155">
        <v>0</v>
      </c>
    </row>
    <row r="289" spans="1:16" x14ac:dyDescent="0.25">
      <c r="A289" s="337"/>
      <c r="B289" s="338"/>
      <c r="C289" s="339"/>
      <c r="D289" s="309"/>
      <c r="E289" s="339"/>
      <c r="F289" s="309"/>
      <c r="G289" s="309"/>
      <c r="H289" s="502"/>
      <c r="I289" s="309"/>
      <c r="J289" s="339"/>
      <c r="K289" s="309"/>
      <c r="L289" s="309"/>
      <c r="M289" s="339"/>
      <c r="N289" s="309"/>
      <c r="O289" s="309"/>
      <c r="P289" s="309"/>
    </row>
    <row r="290" spans="1:16" ht="25.5" x14ac:dyDescent="0.25">
      <c r="A290" s="335"/>
      <c r="B290" s="316" t="s">
        <v>608</v>
      </c>
      <c r="C290" s="257"/>
      <c r="D290" s="255"/>
      <c r="E290" s="257"/>
      <c r="F290" s="255"/>
      <c r="G290" s="255"/>
      <c r="H290" s="152"/>
      <c r="I290" s="255"/>
      <c r="J290" s="257"/>
      <c r="K290" s="257"/>
      <c r="L290" s="255"/>
      <c r="M290" s="148"/>
      <c r="N290" s="312"/>
      <c r="O290" s="312"/>
      <c r="P290" s="312"/>
    </row>
    <row r="291" spans="1:16" x14ac:dyDescent="0.25">
      <c r="A291" s="335"/>
      <c r="B291" s="316" t="s">
        <v>345</v>
      </c>
      <c r="C291" s="255"/>
      <c r="D291" s="255"/>
      <c r="E291" s="257"/>
      <c r="F291" s="257"/>
      <c r="G291" s="255"/>
      <c r="H291" s="152"/>
      <c r="I291" s="255"/>
      <c r="J291" s="257"/>
      <c r="K291" s="255"/>
      <c r="L291" s="255"/>
      <c r="M291" s="212"/>
      <c r="N291" s="312"/>
      <c r="O291" s="312"/>
      <c r="P291" s="328"/>
    </row>
    <row r="292" spans="1:16" x14ac:dyDescent="0.25">
      <c r="A292" s="335"/>
      <c r="B292" s="316" t="s">
        <v>609</v>
      </c>
      <c r="C292" s="255"/>
      <c r="D292" s="307"/>
      <c r="E292" s="255"/>
      <c r="F292" s="255"/>
      <c r="G292" s="255"/>
      <c r="H292" s="152"/>
      <c r="I292" s="255"/>
      <c r="J292" s="257"/>
      <c r="K292" s="255"/>
      <c r="L292" s="255"/>
      <c r="M292" s="148"/>
      <c r="N292" s="312"/>
      <c r="O292" s="327"/>
      <c r="P292" s="321"/>
    </row>
    <row r="293" spans="1:16" ht="25.5" x14ac:dyDescent="0.25">
      <c r="A293" s="655">
        <v>2210005</v>
      </c>
      <c r="B293" s="656" t="s">
        <v>610</v>
      </c>
      <c r="C293" s="657"/>
      <c r="D293" s="658"/>
      <c r="E293" s="256"/>
      <c r="F293" s="256"/>
      <c r="G293" s="256"/>
      <c r="H293" s="49"/>
      <c r="I293" s="256"/>
      <c r="J293" s="469"/>
      <c r="K293" s="256"/>
      <c r="L293" s="256"/>
      <c r="M293" s="659"/>
      <c r="N293" s="660"/>
      <c r="O293" s="660"/>
      <c r="P293" s="660"/>
    </row>
    <row r="294" spans="1:16" ht="27.75" customHeight="1" x14ac:dyDescent="0.2">
      <c r="A294" s="652">
        <v>22100051</v>
      </c>
      <c r="B294" s="551" t="s">
        <v>611</v>
      </c>
      <c r="C294" s="565">
        <v>292025000</v>
      </c>
      <c r="D294" s="566">
        <v>0</v>
      </c>
      <c r="E294" s="566">
        <v>0</v>
      </c>
      <c r="F294" s="566">
        <v>0</v>
      </c>
      <c r="G294" s="566">
        <v>11968619</v>
      </c>
      <c r="H294" s="170">
        <v>280056381</v>
      </c>
      <c r="I294" s="567">
        <v>280056381</v>
      </c>
      <c r="J294" s="568">
        <v>280056381</v>
      </c>
      <c r="K294" s="498">
        <v>0</v>
      </c>
      <c r="L294" s="569">
        <v>63750000</v>
      </c>
      <c r="M294" s="558">
        <v>0</v>
      </c>
      <c r="N294" s="559">
        <v>0</v>
      </c>
      <c r="O294" s="170">
        <v>216306381</v>
      </c>
      <c r="P294" s="165">
        <v>1</v>
      </c>
    </row>
    <row r="295" spans="1:16" ht="25.5" x14ac:dyDescent="0.25">
      <c r="A295" s="610" t="s">
        <v>612</v>
      </c>
      <c r="B295" s="157" t="s">
        <v>613</v>
      </c>
      <c r="C295" s="264">
        <v>173601792.19</v>
      </c>
      <c r="D295" s="236">
        <v>0</v>
      </c>
      <c r="E295" s="236">
        <v>0</v>
      </c>
      <c r="F295" s="317">
        <v>210111742</v>
      </c>
      <c r="G295" s="236">
        <v>0</v>
      </c>
      <c r="H295" s="152">
        <v>383713534.19</v>
      </c>
      <c r="I295" s="317">
        <v>370885302</v>
      </c>
      <c r="J295" s="259">
        <v>370885302</v>
      </c>
      <c r="K295" s="317">
        <v>34482760</v>
      </c>
      <c r="L295" s="317">
        <v>119885587</v>
      </c>
      <c r="M295" s="148">
        <v>12828232.189999998</v>
      </c>
      <c r="N295" s="292">
        <v>0</v>
      </c>
      <c r="O295" s="152">
        <v>216516955</v>
      </c>
      <c r="P295" s="155">
        <v>0.96656820506193575</v>
      </c>
    </row>
    <row r="296" spans="1:16" ht="25.5" x14ac:dyDescent="0.25">
      <c r="A296" s="610" t="s">
        <v>614</v>
      </c>
      <c r="B296" s="157" t="s">
        <v>615</v>
      </c>
      <c r="C296" s="264">
        <v>92587622.400000006</v>
      </c>
      <c r="D296" s="236">
        <v>0</v>
      </c>
      <c r="E296" s="236">
        <v>0</v>
      </c>
      <c r="F296" s="317">
        <v>0</v>
      </c>
      <c r="G296" s="236">
        <v>0</v>
      </c>
      <c r="H296" s="152">
        <v>92587622.400000006</v>
      </c>
      <c r="I296" s="317">
        <v>0</v>
      </c>
      <c r="J296" s="259">
        <v>0</v>
      </c>
      <c r="K296" s="317">
        <v>0</v>
      </c>
      <c r="L296" s="317">
        <v>0</v>
      </c>
      <c r="M296" s="148">
        <v>92587622.400000006</v>
      </c>
      <c r="N296" s="292">
        <v>0</v>
      </c>
      <c r="O296" s="152">
        <v>0</v>
      </c>
      <c r="P296" s="155">
        <v>0</v>
      </c>
    </row>
    <row r="297" spans="1:16" x14ac:dyDescent="0.25">
      <c r="A297" s="610" t="s">
        <v>616</v>
      </c>
      <c r="B297" s="157" t="s">
        <v>617</v>
      </c>
      <c r="C297" s="264">
        <v>34720358.399999999</v>
      </c>
      <c r="D297" s="236">
        <v>0</v>
      </c>
      <c r="E297" s="236">
        <v>0</v>
      </c>
      <c r="F297" s="317">
        <v>0</v>
      </c>
      <c r="G297" s="236">
        <v>0</v>
      </c>
      <c r="H297" s="152">
        <v>34720358.399999999</v>
      </c>
      <c r="I297" s="317">
        <v>34720358</v>
      </c>
      <c r="J297" s="259">
        <v>0</v>
      </c>
      <c r="K297" s="317">
        <v>0</v>
      </c>
      <c r="L297" s="317">
        <v>0</v>
      </c>
      <c r="M297" s="148">
        <v>0.39999999850988388</v>
      </c>
      <c r="N297" s="292">
        <v>34720358</v>
      </c>
      <c r="O297" s="152">
        <v>0</v>
      </c>
      <c r="P297" s="155">
        <v>0</v>
      </c>
    </row>
    <row r="298" spans="1:16" ht="38.25" x14ac:dyDescent="0.25">
      <c r="A298" s="627" t="s">
        <v>618</v>
      </c>
      <c r="B298" s="343" t="s">
        <v>619</v>
      </c>
      <c r="C298" s="317">
        <v>34720358.399999999</v>
      </c>
      <c r="D298" s="236">
        <v>0</v>
      </c>
      <c r="E298" s="236">
        <v>0</v>
      </c>
      <c r="F298" s="317">
        <v>0</v>
      </c>
      <c r="G298" s="236">
        <v>0</v>
      </c>
      <c r="H298" s="152">
        <v>34720358.399999999</v>
      </c>
      <c r="I298" s="317">
        <v>34720358</v>
      </c>
      <c r="J298" s="259">
        <v>34720358</v>
      </c>
      <c r="K298" s="317">
        <v>0</v>
      </c>
      <c r="L298" s="317">
        <v>34720358</v>
      </c>
      <c r="M298" s="148">
        <v>0.39999999850988388</v>
      </c>
      <c r="N298" s="292">
        <v>0</v>
      </c>
      <c r="O298" s="152">
        <v>0</v>
      </c>
      <c r="P298" s="155">
        <v>0.99999998847938165</v>
      </c>
    </row>
    <row r="299" spans="1:16" s="350" customFormat="1" x14ac:dyDescent="0.2">
      <c r="A299" s="661" t="s">
        <v>620</v>
      </c>
      <c r="B299" s="260" t="s">
        <v>621</v>
      </c>
      <c r="C299" s="344"/>
      <c r="D299" s="345"/>
      <c r="E299" s="346"/>
      <c r="F299" s="346"/>
      <c r="G299" s="346"/>
      <c r="H299" s="152"/>
      <c r="I299" s="178"/>
      <c r="J299" s="514"/>
      <c r="K299" s="347"/>
      <c r="L299" s="178"/>
      <c r="M299" s="148"/>
      <c r="N299" s="346"/>
      <c r="O299" s="348"/>
      <c r="P299" s="410"/>
    </row>
    <row r="300" spans="1:16" s="224" customFormat="1" x14ac:dyDescent="0.2">
      <c r="A300" s="662" t="s">
        <v>622</v>
      </c>
      <c r="B300" s="351" t="s">
        <v>623</v>
      </c>
      <c r="C300" s="352">
        <v>1193508413</v>
      </c>
      <c r="D300" s="331">
        <v>0</v>
      </c>
      <c r="E300" s="331">
        <v>0</v>
      </c>
      <c r="F300" s="331">
        <v>0</v>
      </c>
      <c r="G300" s="331">
        <v>0</v>
      </c>
      <c r="H300" s="152">
        <v>1193508413</v>
      </c>
      <c r="I300" s="509">
        <v>1120883997</v>
      </c>
      <c r="J300" s="515">
        <v>1120883997</v>
      </c>
      <c r="K300" s="354">
        <v>0</v>
      </c>
      <c r="L300" s="317">
        <v>1120883997</v>
      </c>
      <c r="M300" s="148">
        <v>72624416</v>
      </c>
      <c r="N300" s="292">
        <v>0</v>
      </c>
      <c r="O300" s="152">
        <v>0</v>
      </c>
      <c r="P300" s="410">
        <v>0.93915047836365773</v>
      </c>
    </row>
    <row r="301" spans="1:16" x14ac:dyDescent="0.25">
      <c r="A301" s="627" t="s">
        <v>624</v>
      </c>
      <c r="B301" s="343" t="s">
        <v>303</v>
      </c>
      <c r="C301" s="210">
        <v>1207737482</v>
      </c>
      <c r="D301" s="331">
        <v>0</v>
      </c>
      <c r="E301" s="331">
        <v>0</v>
      </c>
      <c r="F301" s="331">
        <v>0</v>
      </c>
      <c r="G301" s="331">
        <v>0</v>
      </c>
      <c r="H301" s="152">
        <v>1207737482</v>
      </c>
      <c r="I301" s="152">
        <v>1207737482</v>
      </c>
      <c r="J301" s="148">
        <v>1207737482</v>
      </c>
      <c r="K301" s="148">
        <v>0</v>
      </c>
      <c r="L301" s="317">
        <v>1207737482</v>
      </c>
      <c r="M301" s="148">
        <v>0</v>
      </c>
      <c r="N301" s="292">
        <v>0</v>
      </c>
      <c r="O301" s="152">
        <v>0</v>
      </c>
      <c r="P301" s="410">
        <v>1</v>
      </c>
    </row>
    <row r="302" spans="1:16" x14ac:dyDescent="0.25">
      <c r="A302" s="626">
        <v>2210296</v>
      </c>
      <c r="B302" s="260" t="s">
        <v>625</v>
      </c>
      <c r="C302" s="317"/>
      <c r="D302" s="236"/>
      <c r="E302" s="317"/>
      <c r="F302" s="317"/>
      <c r="G302" s="317"/>
      <c r="H302" s="152"/>
      <c r="I302" s="317"/>
      <c r="J302" s="259"/>
      <c r="K302" s="317"/>
      <c r="L302" s="317"/>
      <c r="M302" s="148">
        <v>0</v>
      </c>
      <c r="N302" s="292"/>
      <c r="O302" s="292"/>
      <c r="P302" s="155"/>
    </row>
    <row r="303" spans="1:16" x14ac:dyDescent="0.25">
      <c r="A303" s="627">
        <v>22102961</v>
      </c>
      <c r="B303" s="343" t="s">
        <v>303</v>
      </c>
      <c r="C303" s="317">
        <v>638068996</v>
      </c>
      <c r="D303" s="236">
        <v>0</v>
      </c>
      <c r="E303" s="317">
        <v>0</v>
      </c>
      <c r="F303" s="317">
        <v>0</v>
      </c>
      <c r="G303" s="317">
        <v>0</v>
      </c>
      <c r="H303" s="152">
        <v>638068996</v>
      </c>
      <c r="I303" s="317">
        <v>638068996</v>
      </c>
      <c r="J303" s="259">
        <v>0</v>
      </c>
      <c r="K303" s="317">
        <v>0</v>
      </c>
      <c r="L303" s="317">
        <v>0</v>
      </c>
      <c r="M303" s="148">
        <v>0</v>
      </c>
      <c r="N303" s="292">
        <v>638068996</v>
      </c>
      <c r="O303" s="152">
        <v>0</v>
      </c>
      <c r="P303" s="410">
        <v>0</v>
      </c>
    </row>
    <row r="304" spans="1:16" ht="15" x14ac:dyDescent="0.25">
      <c r="A304" s="626">
        <v>2210298</v>
      </c>
      <c r="B304" s="260" t="s">
        <v>626</v>
      </c>
      <c r="C304" s="317"/>
      <c r="D304" s="236"/>
      <c r="E304" s="317"/>
      <c r="F304" s="317"/>
      <c r="G304" s="317"/>
      <c r="H304" s="152"/>
      <c r="I304" s="317"/>
      <c r="J304" s="259"/>
      <c r="K304" s="355"/>
      <c r="L304" s="317"/>
      <c r="M304" s="148">
        <v>0</v>
      </c>
      <c r="N304" s="292"/>
      <c r="O304" s="292"/>
      <c r="P304" s="155"/>
    </row>
    <row r="305" spans="1:16" x14ac:dyDescent="0.25">
      <c r="A305" s="627">
        <v>22102981</v>
      </c>
      <c r="B305" s="343" t="s">
        <v>627</v>
      </c>
      <c r="C305" s="317">
        <v>3479582625</v>
      </c>
      <c r="D305" s="236">
        <v>0</v>
      </c>
      <c r="E305" s="236">
        <v>0</v>
      </c>
      <c r="F305" s="236">
        <v>429464415</v>
      </c>
      <c r="G305" s="236">
        <v>0</v>
      </c>
      <c r="H305" s="152">
        <v>3909047040</v>
      </c>
      <c r="I305" s="317">
        <v>3909047040</v>
      </c>
      <c r="J305" s="259">
        <v>3909047040</v>
      </c>
      <c r="K305" s="317">
        <v>0</v>
      </c>
      <c r="L305" s="317">
        <v>3909047040</v>
      </c>
      <c r="M305" s="148">
        <v>0</v>
      </c>
      <c r="N305" s="292">
        <v>0</v>
      </c>
      <c r="O305" s="152">
        <v>0</v>
      </c>
      <c r="P305" s="410">
        <v>1</v>
      </c>
    </row>
    <row r="306" spans="1:16" x14ac:dyDescent="0.25">
      <c r="A306" s="627">
        <v>22102984</v>
      </c>
      <c r="B306" s="343" t="s">
        <v>628</v>
      </c>
      <c r="C306" s="317">
        <v>8220417375</v>
      </c>
      <c r="D306" s="236">
        <v>0</v>
      </c>
      <c r="E306" s="236">
        <v>0</v>
      </c>
      <c r="F306" s="236">
        <v>0</v>
      </c>
      <c r="G306" s="236">
        <v>0</v>
      </c>
      <c r="H306" s="152">
        <v>8220417375</v>
      </c>
      <c r="I306" s="317">
        <v>5828748671</v>
      </c>
      <c r="J306" s="259">
        <v>0</v>
      </c>
      <c r="K306" s="317">
        <v>0</v>
      </c>
      <c r="L306" s="317">
        <v>0</v>
      </c>
      <c r="M306" s="148">
        <v>2391668704</v>
      </c>
      <c r="N306" s="292">
        <v>5828748671</v>
      </c>
      <c r="O306" s="152">
        <v>0</v>
      </c>
      <c r="P306" s="410">
        <v>0</v>
      </c>
    </row>
    <row r="307" spans="1:16" x14ac:dyDescent="0.2">
      <c r="A307" s="663" t="s">
        <v>477</v>
      </c>
      <c r="B307" s="282" t="s">
        <v>629</v>
      </c>
      <c r="C307" s="317"/>
      <c r="D307" s="236"/>
      <c r="E307" s="236"/>
      <c r="F307" s="236"/>
      <c r="G307" s="236"/>
      <c r="H307" s="152"/>
      <c r="I307" s="317"/>
      <c r="J307" s="259"/>
      <c r="K307" s="317"/>
      <c r="L307" s="317"/>
      <c r="M307" s="148"/>
      <c r="N307" s="292"/>
      <c r="O307" s="292"/>
      <c r="P307" s="410"/>
    </row>
    <row r="308" spans="1:16" x14ac:dyDescent="0.25">
      <c r="A308" s="664">
        <v>22103201</v>
      </c>
      <c r="B308" s="343" t="s">
        <v>303</v>
      </c>
      <c r="C308" s="152">
        <v>0</v>
      </c>
      <c r="D308" s="169">
        <v>0</v>
      </c>
      <c r="E308" s="152">
        <v>0</v>
      </c>
      <c r="F308" s="152">
        <v>100000000</v>
      </c>
      <c r="G308" s="152">
        <v>100000000</v>
      </c>
      <c r="H308" s="152">
        <v>0</v>
      </c>
      <c r="I308" s="152">
        <v>0</v>
      </c>
      <c r="J308" s="148">
        <v>0</v>
      </c>
      <c r="K308" s="152">
        <v>0</v>
      </c>
      <c r="L308" s="317">
        <v>0</v>
      </c>
      <c r="M308" s="148">
        <v>0</v>
      </c>
      <c r="N308" s="292">
        <v>0</v>
      </c>
      <c r="O308" s="152">
        <v>0</v>
      </c>
      <c r="P308" s="410">
        <v>0</v>
      </c>
    </row>
    <row r="309" spans="1:16" x14ac:dyDescent="0.25">
      <c r="A309" s="626" t="s">
        <v>477</v>
      </c>
      <c r="B309" s="260" t="s">
        <v>630</v>
      </c>
      <c r="C309" s="317"/>
      <c r="D309" s="236"/>
      <c r="E309" s="317"/>
      <c r="F309" s="317"/>
      <c r="G309" s="317"/>
      <c r="H309" s="152"/>
      <c r="I309" s="317"/>
      <c r="J309" s="259"/>
      <c r="K309" s="317"/>
      <c r="L309" s="317"/>
      <c r="M309" s="148"/>
      <c r="N309" s="331"/>
      <c r="O309" s="331"/>
      <c r="P309" s="410"/>
    </row>
    <row r="310" spans="1:16" x14ac:dyDescent="0.2">
      <c r="A310" s="627" t="s">
        <v>631</v>
      </c>
      <c r="B310" s="343" t="s">
        <v>303</v>
      </c>
      <c r="C310" s="317">
        <v>1075000000</v>
      </c>
      <c r="D310" s="236">
        <v>0</v>
      </c>
      <c r="E310" s="317">
        <v>0</v>
      </c>
      <c r="F310" s="317">
        <v>0</v>
      </c>
      <c r="G310" s="317">
        <v>0</v>
      </c>
      <c r="H310" s="152">
        <v>1075000000</v>
      </c>
      <c r="I310" s="509">
        <v>1075000000</v>
      </c>
      <c r="J310" s="259">
        <v>1075000000</v>
      </c>
      <c r="K310" s="317">
        <v>0</v>
      </c>
      <c r="L310" s="317">
        <v>319260641</v>
      </c>
      <c r="M310" s="148">
        <v>0</v>
      </c>
      <c r="N310" s="292">
        <v>0</v>
      </c>
      <c r="O310" s="152">
        <v>755739359</v>
      </c>
      <c r="P310" s="155">
        <v>1</v>
      </c>
    </row>
    <row r="311" spans="1:16" ht="25.5" x14ac:dyDescent="0.25">
      <c r="A311" s="627" t="s">
        <v>632</v>
      </c>
      <c r="B311" s="343" t="s">
        <v>633</v>
      </c>
      <c r="C311" s="317">
        <v>1731407040</v>
      </c>
      <c r="D311" s="236">
        <v>0</v>
      </c>
      <c r="E311" s="317">
        <v>0</v>
      </c>
      <c r="F311" s="317">
        <v>0</v>
      </c>
      <c r="G311" s="317">
        <v>0</v>
      </c>
      <c r="H311" s="152">
        <v>1731407040</v>
      </c>
      <c r="I311" s="317">
        <v>1731407040</v>
      </c>
      <c r="J311" s="259">
        <v>1731407040</v>
      </c>
      <c r="K311" s="317">
        <v>0</v>
      </c>
      <c r="L311" s="317">
        <v>844700285</v>
      </c>
      <c r="M311" s="148">
        <v>0</v>
      </c>
      <c r="N311" s="292">
        <v>0</v>
      </c>
      <c r="O311" s="152">
        <v>886706755</v>
      </c>
      <c r="P311" s="155">
        <v>1</v>
      </c>
    </row>
    <row r="312" spans="1:16" ht="25.5" x14ac:dyDescent="0.25">
      <c r="A312" s="627" t="s">
        <v>634</v>
      </c>
      <c r="B312" s="343" t="s">
        <v>635</v>
      </c>
      <c r="C312" s="317">
        <v>8136991653</v>
      </c>
      <c r="D312" s="236">
        <v>0</v>
      </c>
      <c r="E312" s="317">
        <v>0</v>
      </c>
      <c r="F312" s="317">
        <v>1480498812</v>
      </c>
      <c r="G312" s="317">
        <v>4800000000</v>
      </c>
      <c r="H312" s="152">
        <v>4817490465</v>
      </c>
      <c r="I312" s="317">
        <v>4810061055</v>
      </c>
      <c r="J312" s="259">
        <v>4810061055</v>
      </c>
      <c r="K312" s="317">
        <v>0</v>
      </c>
      <c r="L312" s="317">
        <v>4013688687</v>
      </c>
      <c r="M312" s="148">
        <v>7429410</v>
      </c>
      <c r="N312" s="292">
        <v>0</v>
      </c>
      <c r="O312" s="152">
        <v>796372368</v>
      </c>
      <c r="P312" s="155">
        <v>0.99845782569701469</v>
      </c>
    </row>
    <row r="313" spans="1:16" ht="25.5" x14ac:dyDescent="0.2">
      <c r="A313" s="627">
        <v>22106344</v>
      </c>
      <c r="B313" s="343" t="s">
        <v>636</v>
      </c>
      <c r="C313" s="317">
        <v>0</v>
      </c>
      <c r="D313" s="236">
        <v>0</v>
      </c>
      <c r="E313" s="317">
        <v>0</v>
      </c>
      <c r="F313" s="317">
        <v>4800000000</v>
      </c>
      <c r="G313" s="317">
        <v>372344577</v>
      </c>
      <c r="H313" s="152">
        <v>4427655423</v>
      </c>
      <c r="I313" s="509">
        <v>4427655423</v>
      </c>
      <c r="J313" s="259">
        <v>4427655423</v>
      </c>
      <c r="K313" s="317">
        <v>0</v>
      </c>
      <c r="L313" s="317">
        <v>2432067071</v>
      </c>
      <c r="M313" s="148">
        <v>0</v>
      </c>
      <c r="N313" s="292">
        <v>0</v>
      </c>
      <c r="O313" s="152">
        <v>1995588352</v>
      </c>
      <c r="P313" s="155">
        <v>1</v>
      </c>
    </row>
    <row r="314" spans="1:16" s="358" customFormat="1" x14ac:dyDescent="0.25">
      <c r="A314" s="626" t="s">
        <v>477</v>
      </c>
      <c r="B314" s="260" t="s">
        <v>637</v>
      </c>
      <c r="C314" s="178"/>
      <c r="D314" s="356"/>
      <c r="E314" s="178"/>
      <c r="F314" s="178"/>
      <c r="G314" s="178"/>
      <c r="H314" s="152"/>
      <c r="I314" s="178"/>
      <c r="J314" s="347"/>
      <c r="K314" s="178"/>
      <c r="L314" s="178"/>
      <c r="M314" s="148"/>
      <c r="N314" s="292"/>
      <c r="O314" s="152">
        <v>0</v>
      </c>
      <c r="P314" s="456"/>
    </row>
    <row r="315" spans="1:16" x14ac:dyDescent="0.2">
      <c r="A315" s="627" t="s">
        <v>638</v>
      </c>
      <c r="B315" s="343" t="s">
        <v>303</v>
      </c>
      <c r="C315" s="152">
        <v>13233534727</v>
      </c>
      <c r="D315" s="210">
        <v>0</v>
      </c>
      <c r="E315" s="210">
        <v>0</v>
      </c>
      <c r="F315" s="210">
        <v>0</v>
      </c>
      <c r="G315" s="210">
        <v>589155818</v>
      </c>
      <c r="H315" s="152">
        <v>12644378909</v>
      </c>
      <c r="I315" s="509">
        <v>12644378908.860001</v>
      </c>
      <c r="J315" s="665">
        <v>12644378908.860001</v>
      </c>
      <c r="K315" s="152">
        <v>9000000</v>
      </c>
      <c r="L315" s="666">
        <v>8914887608</v>
      </c>
      <c r="M315" s="148">
        <v>0.1399993896484375</v>
      </c>
      <c r="N315" s="292">
        <v>0</v>
      </c>
      <c r="O315" s="152">
        <v>3720491300.8600006</v>
      </c>
      <c r="P315" s="456">
        <v>0.99999999998892797</v>
      </c>
    </row>
    <row r="316" spans="1:16" ht="25.5" x14ac:dyDescent="0.25">
      <c r="A316" s="627">
        <v>221080310</v>
      </c>
      <c r="B316" s="343" t="s">
        <v>639</v>
      </c>
      <c r="C316" s="152">
        <v>0</v>
      </c>
      <c r="D316" s="210">
        <v>61617715.840000004</v>
      </c>
      <c r="E316" s="210">
        <v>0</v>
      </c>
      <c r="F316" s="210">
        <v>0</v>
      </c>
      <c r="G316" s="210">
        <v>0</v>
      </c>
      <c r="H316" s="152">
        <v>61617715.840000004</v>
      </c>
      <c r="I316" s="509">
        <v>61617715.840000004</v>
      </c>
      <c r="J316" s="667">
        <v>61617715.840000004</v>
      </c>
      <c r="K316" s="152">
        <v>0</v>
      </c>
      <c r="L316" s="668">
        <v>0</v>
      </c>
      <c r="M316" s="148">
        <v>0</v>
      </c>
      <c r="N316" s="292"/>
      <c r="O316" s="152">
        <v>61617715.840000004</v>
      </c>
      <c r="P316" s="456"/>
    </row>
    <row r="317" spans="1:16" x14ac:dyDescent="0.2">
      <c r="A317" s="627">
        <v>22108032</v>
      </c>
      <c r="B317" s="343" t="s">
        <v>640</v>
      </c>
      <c r="C317" s="152">
        <v>1607910200</v>
      </c>
      <c r="D317" s="210">
        <v>0</v>
      </c>
      <c r="E317" s="210">
        <v>0</v>
      </c>
      <c r="F317" s="210">
        <v>0</v>
      </c>
      <c r="G317" s="210">
        <v>760920834</v>
      </c>
      <c r="H317" s="152">
        <v>846989366</v>
      </c>
      <c r="I317" s="152">
        <v>750626160</v>
      </c>
      <c r="J317" s="667">
        <v>750626160</v>
      </c>
      <c r="K317" s="152">
        <v>0</v>
      </c>
      <c r="L317" s="317">
        <v>0</v>
      </c>
      <c r="M317" s="148">
        <v>96363206</v>
      </c>
      <c r="N317" s="292">
        <v>0</v>
      </c>
      <c r="O317" s="152">
        <v>750626160</v>
      </c>
      <c r="P317" s="456">
        <v>0.88622855272069612</v>
      </c>
    </row>
    <row r="318" spans="1:16" ht="15" x14ac:dyDescent="0.25">
      <c r="A318" s="627">
        <v>22108033</v>
      </c>
      <c r="B318" s="669" t="s">
        <v>641</v>
      </c>
      <c r="C318" s="152">
        <v>0</v>
      </c>
      <c r="D318" s="210">
        <v>17950655</v>
      </c>
      <c r="E318" s="210">
        <v>0</v>
      </c>
      <c r="F318" s="210">
        <v>760920834</v>
      </c>
      <c r="G318" s="210">
        <v>0</v>
      </c>
      <c r="H318" s="152">
        <v>778871489</v>
      </c>
      <c r="I318" s="152">
        <v>778871489</v>
      </c>
      <c r="J318" s="667">
        <v>778871489</v>
      </c>
      <c r="K318" s="152">
        <v>0</v>
      </c>
      <c r="L318" s="317">
        <v>0</v>
      </c>
      <c r="M318" s="148">
        <v>0</v>
      </c>
      <c r="N318" s="292">
        <v>0</v>
      </c>
      <c r="O318" s="152">
        <v>778871489</v>
      </c>
      <c r="P318" s="456">
        <v>1</v>
      </c>
    </row>
    <row r="319" spans="1:16" ht="25.5" x14ac:dyDescent="0.2">
      <c r="A319" s="627" t="s">
        <v>642</v>
      </c>
      <c r="B319" s="343" t="s">
        <v>643</v>
      </c>
      <c r="C319" s="152">
        <v>4636172000</v>
      </c>
      <c r="D319" s="210">
        <v>0</v>
      </c>
      <c r="E319" s="210">
        <v>0</v>
      </c>
      <c r="F319" s="210">
        <v>0</v>
      </c>
      <c r="G319" s="210">
        <v>0</v>
      </c>
      <c r="H319" s="152">
        <v>4636172000</v>
      </c>
      <c r="I319" s="509">
        <v>4636172000</v>
      </c>
      <c r="J319" s="665">
        <v>4636172000</v>
      </c>
      <c r="K319" s="152">
        <v>0</v>
      </c>
      <c r="L319" s="317">
        <v>3393231450</v>
      </c>
      <c r="M319" s="148">
        <v>0</v>
      </c>
      <c r="N319" s="292">
        <v>0</v>
      </c>
      <c r="O319" s="152">
        <v>1242940550</v>
      </c>
      <c r="P319" s="456">
        <v>1</v>
      </c>
    </row>
    <row r="320" spans="1:16" ht="25.5" x14ac:dyDescent="0.2">
      <c r="A320" s="627">
        <v>22108035</v>
      </c>
      <c r="B320" s="343" t="s">
        <v>644</v>
      </c>
      <c r="C320" s="152">
        <v>0</v>
      </c>
      <c r="D320" s="210">
        <v>289477354.31</v>
      </c>
      <c r="E320" s="210">
        <v>0</v>
      </c>
      <c r="F320" s="210">
        <v>0</v>
      </c>
      <c r="G320" s="210">
        <v>0</v>
      </c>
      <c r="H320" s="152">
        <v>289477354.31</v>
      </c>
      <c r="I320" s="509">
        <v>289477354.30000001</v>
      </c>
      <c r="J320" s="667">
        <v>289477354.30000001</v>
      </c>
      <c r="K320" s="152">
        <v>0</v>
      </c>
      <c r="L320" s="317">
        <v>0</v>
      </c>
      <c r="M320" s="148">
        <v>9.9999904632568359E-3</v>
      </c>
      <c r="N320" s="292">
        <v>0</v>
      </c>
      <c r="O320" s="152">
        <v>289477354.30000001</v>
      </c>
      <c r="P320" s="456">
        <v>0.99999999996545497</v>
      </c>
    </row>
    <row r="321" spans="1:16" ht="25.5" x14ac:dyDescent="0.2">
      <c r="A321" s="608" t="s">
        <v>645</v>
      </c>
      <c r="B321" s="151" t="s">
        <v>646</v>
      </c>
      <c r="C321" s="152">
        <v>2000000</v>
      </c>
      <c r="D321" s="210">
        <v>0</v>
      </c>
      <c r="E321" s="210">
        <v>0</v>
      </c>
      <c r="F321" s="210">
        <v>0</v>
      </c>
      <c r="G321" s="210">
        <v>0</v>
      </c>
      <c r="H321" s="152">
        <v>2000000</v>
      </c>
      <c r="I321" s="152">
        <v>2000000</v>
      </c>
      <c r="J321" s="667">
        <v>2000000</v>
      </c>
      <c r="K321" s="152">
        <v>0</v>
      </c>
      <c r="L321" s="317">
        <v>0</v>
      </c>
      <c r="M321" s="148">
        <v>0</v>
      </c>
      <c r="N321" s="292">
        <v>0</v>
      </c>
      <c r="O321" s="152">
        <v>2000000</v>
      </c>
      <c r="P321" s="456">
        <v>1</v>
      </c>
    </row>
    <row r="322" spans="1:16" ht="38.25" x14ac:dyDescent="0.25">
      <c r="A322" s="640">
        <v>2210913</v>
      </c>
      <c r="B322" s="316" t="s">
        <v>647</v>
      </c>
      <c r="C322" s="317"/>
      <c r="D322" s="236"/>
      <c r="E322" s="317"/>
      <c r="F322" s="317"/>
      <c r="G322" s="317"/>
      <c r="H322" s="152"/>
      <c r="I322" s="317"/>
      <c r="J322" s="259"/>
      <c r="K322" s="317"/>
      <c r="L322" s="317"/>
      <c r="M322" s="148"/>
      <c r="N322" s="331"/>
      <c r="O322" s="331"/>
      <c r="P322" s="155"/>
    </row>
    <row r="323" spans="1:16" ht="25.5" x14ac:dyDescent="0.25">
      <c r="A323" s="610" t="s">
        <v>648</v>
      </c>
      <c r="B323" s="157" t="s">
        <v>649</v>
      </c>
      <c r="C323" s="317">
        <v>178053120</v>
      </c>
      <c r="D323" s="236">
        <v>0</v>
      </c>
      <c r="E323" s="317">
        <v>0</v>
      </c>
      <c r="F323" s="317">
        <v>0</v>
      </c>
      <c r="G323" s="317">
        <v>0</v>
      </c>
      <c r="H323" s="152">
        <v>178053120</v>
      </c>
      <c r="I323" s="317">
        <v>0</v>
      </c>
      <c r="J323" s="259">
        <v>0</v>
      </c>
      <c r="K323" s="317">
        <v>0</v>
      </c>
      <c r="L323" s="317">
        <v>0</v>
      </c>
      <c r="M323" s="148">
        <v>178053120</v>
      </c>
      <c r="N323" s="292">
        <v>0</v>
      </c>
      <c r="O323" s="152">
        <v>0</v>
      </c>
      <c r="P323" s="155">
        <v>0</v>
      </c>
    </row>
    <row r="324" spans="1:16" x14ac:dyDescent="0.25">
      <c r="A324" s="610">
        <v>22109134</v>
      </c>
      <c r="B324" s="157" t="s">
        <v>650</v>
      </c>
      <c r="C324" s="317">
        <v>0</v>
      </c>
      <c r="D324" s="236">
        <v>0</v>
      </c>
      <c r="E324" s="317">
        <v>0</v>
      </c>
      <c r="F324" s="317">
        <v>2840074</v>
      </c>
      <c r="G324" s="317">
        <v>0</v>
      </c>
      <c r="H324" s="152">
        <v>2840074</v>
      </c>
      <c r="I324" s="317">
        <v>2840074</v>
      </c>
      <c r="J324" s="259">
        <v>2840074</v>
      </c>
      <c r="K324" s="317">
        <v>0</v>
      </c>
      <c r="L324" s="317">
        <v>0</v>
      </c>
      <c r="M324" s="148">
        <v>0</v>
      </c>
      <c r="N324" s="292">
        <v>0</v>
      </c>
      <c r="O324" s="152">
        <v>2840074</v>
      </c>
      <c r="P324" s="155">
        <v>1</v>
      </c>
    </row>
    <row r="325" spans="1:16" s="358" customFormat="1" x14ac:dyDescent="0.2">
      <c r="A325" s="670">
        <v>2210940</v>
      </c>
      <c r="B325" s="360" t="s">
        <v>651</v>
      </c>
      <c r="C325" s="178"/>
      <c r="D325" s="356"/>
      <c r="E325" s="178"/>
      <c r="F325" s="178"/>
      <c r="G325" s="178"/>
      <c r="H325" s="152"/>
      <c r="I325" s="516"/>
      <c r="J325" s="347"/>
      <c r="K325" s="178"/>
      <c r="L325" s="178"/>
      <c r="M325" s="148">
        <v>0</v>
      </c>
      <c r="N325" s="178"/>
      <c r="O325" s="178"/>
      <c r="P325" s="671"/>
    </row>
    <row r="326" spans="1:16" x14ac:dyDescent="0.2">
      <c r="A326" s="608" t="s">
        <v>652</v>
      </c>
      <c r="B326" s="151" t="s">
        <v>303</v>
      </c>
      <c r="C326" s="152">
        <v>2879778282</v>
      </c>
      <c r="D326" s="210">
        <v>0</v>
      </c>
      <c r="E326" s="152">
        <v>0</v>
      </c>
      <c r="F326" s="152">
        <v>501256443</v>
      </c>
      <c r="G326" s="152">
        <v>0</v>
      </c>
      <c r="H326" s="152">
        <v>3381034725</v>
      </c>
      <c r="I326" s="509">
        <v>3365837903.4499998</v>
      </c>
      <c r="J326" s="665">
        <v>3365837903.4499998</v>
      </c>
      <c r="K326" s="152">
        <v>0</v>
      </c>
      <c r="L326" s="317">
        <v>2355532920</v>
      </c>
      <c r="M326" s="148">
        <v>15196821.550000191</v>
      </c>
      <c r="N326" s="292">
        <v>0</v>
      </c>
      <c r="O326" s="152">
        <v>1010304983.4499998</v>
      </c>
      <c r="P326" s="456">
        <v>0.99550527492733742</v>
      </c>
    </row>
    <row r="327" spans="1:16" x14ac:dyDescent="0.25">
      <c r="A327" s="640">
        <v>2210297</v>
      </c>
      <c r="B327" s="316" t="s">
        <v>653</v>
      </c>
      <c r="C327" s="317"/>
      <c r="D327" s="236"/>
      <c r="E327" s="317"/>
      <c r="F327" s="317"/>
      <c r="G327" s="317"/>
      <c r="H327" s="152"/>
      <c r="I327" s="317"/>
      <c r="J327" s="259"/>
      <c r="K327" s="317"/>
      <c r="L327" s="317"/>
      <c r="M327" s="148">
        <v>0</v>
      </c>
      <c r="N327" s="292"/>
      <c r="O327" s="292"/>
      <c r="P327" s="155"/>
    </row>
    <row r="328" spans="1:16" x14ac:dyDescent="0.25">
      <c r="A328" s="610">
        <v>22102971</v>
      </c>
      <c r="B328" s="157" t="s">
        <v>303</v>
      </c>
      <c r="C328" s="317">
        <v>2800000000</v>
      </c>
      <c r="D328" s="236">
        <v>0</v>
      </c>
      <c r="E328" s="317">
        <v>0</v>
      </c>
      <c r="F328" s="317">
        <v>0</v>
      </c>
      <c r="G328" s="317">
        <v>2058464415</v>
      </c>
      <c r="H328" s="152">
        <v>741535585</v>
      </c>
      <c r="I328" s="317">
        <v>390467149.57999998</v>
      </c>
      <c r="J328" s="259">
        <v>0</v>
      </c>
      <c r="K328" s="317">
        <v>0</v>
      </c>
      <c r="L328" s="317">
        <v>0</v>
      </c>
      <c r="M328" s="148">
        <v>351068435.42000002</v>
      </c>
      <c r="N328" s="292">
        <v>390467149.57999998</v>
      </c>
      <c r="O328" s="152">
        <v>0</v>
      </c>
      <c r="P328" s="456">
        <v>0</v>
      </c>
    </row>
    <row r="329" spans="1:16" x14ac:dyDescent="0.25">
      <c r="A329" s="640">
        <v>2210257</v>
      </c>
      <c r="B329" s="316" t="s">
        <v>654</v>
      </c>
      <c r="C329" s="317"/>
      <c r="D329" s="236"/>
      <c r="E329" s="317"/>
      <c r="F329" s="317"/>
      <c r="G329" s="317"/>
      <c r="H329" s="152"/>
      <c r="I329" s="317"/>
      <c r="J329" s="259"/>
      <c r="K329" s="317"/>
      <c r="L329" s="317"/>
      <c r="M329" s="148">
        <v>0</v>
      </c>
      <c r="N329" s="331"/>
      <c r="O329" s="331"/>
      <c r="P329" s="312"/>
    </row>
    <row r="330" spans="1:16" x14ac:dyDescent="0.25">
      <c r="A330" s="610">
        <v>22102571</v>
      </c>
      <c r="B330" s="157" t="s">
        <v>303</v>
      </c>
      <c r="C330" s="317">
        <v>189280000</v>
      </c>
      <c r="D330" s="236">
        <v>0</v>
      </c>
      <c r="E330" s="317">
        <v>0</v>
      </c>
      <c r="F330" s="317">
        <v>0</v>
      </c>
      <c r="G330" s="317">
        <v>35000000</v>
      </c>
      <c r="H330" s="152">
        <v>154280000</v>
      </c>
      <c r="I330" s="317">
        <v>122357700</v>
      </c>
      <c r="J330" s="259">
        <v>122357700</v>
      </c>
      <c r="K330" s="317">
        <v>0</v>
      </c>
      <c r="L330" s="317">
        <v>122357700</v>
      </c>
      <c r="M330" s="148">
        <v>31922300</v>
      </c>
      <c r="N330" s="292">
        <v>0</v>
      </c>
      <c r="O330" s="152">
        <v>0</v>
      </c>
      <c r="P330" s="456">
        <v>0.79308854031630804</v>
      </c>
    </row>
    <row r="331" spans="1:16" ht="25.5" x14ac:dyDescent="0.25">
      <c r="A331" s="640">
        <v>2210258</v>
      </c>
      <c r="B331" s="316" t="s">
        <v>655</v>
      </c>
      <c r="C331" s="255"/>
      <c r="D331" s="307"/>
      <c r="E331" s="255"/>
      <c r="F331" s="255"/>
      <c r="G331" s="255"/>
      <c r="H331" s="255"/>
      <c r="I331" s="255"/>
      <c r="J331" s="255"/>
      <c r="K331" s="255"/>
      <c r="L331" s="255"/>
      <c r="M331" s="148">
        <v>0</v>
      </c>
      <c r="N331" s="312"/>
      <c r="O331" s="152"/>
      <c r="P331" s="312"/>
    </row>
    <row r="332" spans="1:16" x14ac:dyDescent="0.25">
      <c r="A332" s="610">
        <v>22102581</v>
      </c>
      <c r="B332" s="157" t="s">
        <v>303</v>
      </c>
      <c r="C332" s="317">
        <v>303050000</v>
      </c>
      <c r="D332" s="236">
        <v>0</v>
      </c>
      <c r="E332" s="317">
        <v>0</v>
      </c>
      <c r="F332" s="317">
        <v>0</v>
      </c>
      <c r="G332" s="317">
        <v>0</v>
      </c>
      <c r="H332" s="152">
        <v>303050000</v>
      </c>
      <c r="I332" s="317">
        <v>124542000</v>
      </c>
      <c r="J332" s="317">
        <v>124542000</v>
      </c>
      <c r="K332" s="317">
        <v>0</v>
      </c>
      <c r="L332" s="317">
        <v>24000000</v>
      </c>
      <c r="M332" s="148">
        <v>178508000</v>
      </c>
      <c r="N332" s="292">
        <v>0</v>
      </c>
      <c r="O332" s="152">
        <v>100542000</v>
      </c>
      <c r="P332" s="155">
        <v>0.41096188747731399</v>
      </c>
    </row>
    <row r="333" spans="1:16" x14ac:dyDescent="0.25">
      <c r="A333" s="610"/>
      <c r="B333" s="157"/>
      <c r="C333" s="317"/>
      <c r="D333" s="236"/>
      <c r="E333" s="317"/>
      <c r="F333" s="317"/>
      <c r="G333" s="317"/>
      <c r="H333" s="152"/>
      <c r="I333" s="317"/>
      <c r="J333" s="317"/>
      <c r="K333" s="317"/>
      <c r="L333" s="317"/>
      <c r="M333" s="148"/>
      <c r="N333" s="292"/>
      <c r="O333" s="292"/>
      <c r="P333" s="155"/>
    </row>
    <row r="334" spans="1:16" ht="25.5" x14ac:dyDescent="0.25">
      <c r="A334" s="610"/>
      <c r="B334" s="316" t="s">
        <v>656</v>
      </c>
      <c r="C334" s="317"/>
      <c r="D334" s="236"/>
      <c r="E334" s="317"/>
      <c r="F334" s="317"/>
      <c r="G334" s="317"/>
      <c r="H334" s="152"/>
      <c r="I334" s="317"/>
      <c r="J334" s="317"/>
      <c r="K334" s="317"/>
      <c r="L334" s="317"/>
      <c r="M334" s="148"/>
      <c r="N334" s="331"/>
      <c r="O334" s="331"/>
      <c r="P334" s="312"/>
    </row>
    <row r="335" spans="1:16" x14ac:dyDescent="0.25">
      <c r="A335" s="640">
        <v>2210013</v>
      </c>
      <c r="B335" s="316" t="s">
        <v>657</v>
      </c>
      <c r="C335" s="317"/>
      <c r="D335" s="236"/>
      <c r="E335" s="317"/>
      <c r="F335" s="317"/>
      <c r="G335" s="317"/>
      <c r="H335" s="152"/>
      <c r="I335" s="317"/>
      <c r="J335" s="317"/>
      <c r="K335" s="317"/>
      <c r="L335" s="317"/>
      <c r="M335" s="148"/>
      <c r="N335" s="331"/>
      <c r="O335" s="331"/>
      <c r="P335" s="312"/>
    </row>
    <row r="336" spans="1:16" x14ac:dyDescent="0.25">
      <c r="A336" s="610">
        <v>22100131</v>
      </c>
      <c r="B336" s="157" t="s">
        <v>303</v>
      </c>
      <c r="C336" s="317">
        <v>20000000</v>
      </c>
      <c r="D336" s="236">
        <v>0</v>
      </c>
      <c r="E336" s="236">
        <v>0</v>
      </c>
      <c r="F336" s="236">
        <v>0</v>
      </c>
      <c r="G336" s="236">
        <v>0</v>
      </c>
      <c r="H336" s="152">
        <v>20000000</v>
      </c>
      <c r="I336" s="317">
        <v>20000000</v>
      </c>
      <c r="J336" s="317">
        <v>20000000</v>
      </c>
      <c r="K336" s="317">
        <v>0</v>
      </c>
      <c r="L336" s="317">
        <v>0</v>
      </c>
      <c r="M336" s="148">
        <v>0</v>
      </c>
      <c r="N336" s="292">
        <v>0</v>
      </c>
      <c r="O336" s="152">
        <v>20000000</v>
      </c>
      <c r="P336" s="456">
        <v>1</v>
      </c>
    </row>
    <row r="337" spans="1:16" ht="25.5" x14ac:dyDescent="0.25">
      <c r="A337" s="610" t="s">
        <v>658</v>
      </c>
      <c r="B337" s="157" t="s">
        <v>659</v>
      </c>
      <c r="C337" s="317">
        <v>40000000</v>
      </c>
      <c r="D337" s="236">
        <v>0</v>
      </c>
      <c r="E337" s="236">
        <v>0</v>
      </c>
      <c r="F337" s="236">
        <v>0</v>
      </c>
      <c r="G337" s="236">
        <v>0</v>
      </c>
      <c r="H337" s="152">
        <v>40000000</v>
      </c>
      <c r="I337" s="317">
        <v>40000000</v>
      </c>
      <c r="J337" s="317">
        <v>40000000</v>
      </c>
      <c r="K337" s="317">
        <v>0</v>
      </c>
      <c r="L337" s="317">
        <v>0</v>
      </c>
      <c r="M337" s="148">
        <v>0</v>
      </c>
      <c r="N337" s="292">
        <v>0</v>
      </c>
      <c r="O337" s="152">
        <v>40000000</v>
      </c>
      <c r="P337" s="456">
        <v>1</v>
      </c>
    </row>
    <row r="338" spans="1:16" s="358" customFormat="1" x14ac:dyDescent="0.25">
      <c r="A338" s="640" t="s">
        <v>620</v>
      </c>
      <c r="B338" s="360" t="s">
        <v>660</v>
      </c>
      <c r="C338" s="178"/>
      <c r="D338" s="356"/>
      <c r="E338" s="178"/>
      <c r="F338" s="178"/>
      <c r="G338" s="178"/>
      <c r="H338" s="152"/>
      <c r="I338" s="178"/>
      <c r="J338" s="178"/>
      <c r="K338" s="178"/>
      <c r="L338" s="178"/>
      <c r="M338" s="148"/>
      <c r="N338" s="178"/>
      <c r="O338" s="178"/>
      <c r="P338" s="456"/>
    </row>
    <row r="339" spans="1:16" x14ac:dyDescent="0.25">
      <c r="A339" s="608" t="s">
        <v>661</v>
      </c>
      <c r="B339" s="157" t="s">
        <v>303</v>
      </c>
      <c r="C339" s="152">
        <v>5000000</v>
      </c>
      <c r="D339" s="210">
        <v>0</v>
      </c>
      <c r="E339" s="152">
        <v>0</v>
      </c>
      <c r="F339" s="152">
        <v>0</v>
      </c>
      <c r="G339" s="152">
        <v>0</v>
      </c>
      <c r="H339" s="152">
        <v>5000000</v>
      </c>
      <c r="I339" s="152">
        <v>0</v>
      </c>
      <c r="J339" s="182">
        <v>0</v>
      </c>
      <c r="K339" s="152">
        <v>0</v>
      </c>
      <c r="L339" s="317">
        <v>0</v>
      </c>
      <c r="M339" s="148">
        <v>5000000</v>
      </c>
      <c r="N339" s="292">
        <v>0</v>
      </c>
      <c r="O339" s="152">
        <v>0</v>
      </c>
      <c r="P339" s="456">
        <v>0</v>
      </c>
    </row>
    <row r="340" spans="1:16" x14ac:dyDescent="0.25">
      <c r="A340" s="608">
        <v>22103262</v>
      </c>
      <c r="B340" s="157" t="s">
        <v>662</v>
      </c>
      <c r="C340" s="152">
        <v>0</v>
      </c>
      <c r="D340" s="169">
        <v>343427796</v>
      </c>
      <c r="E340" s="152">
        <v>0</v>
      </c>
      <c r="F340" s="152">
        <v>0</v>
      </c>
      <c r="G340" s="152">
        <v>0</v>
      </c>
      <c r="H340" s="152">
        <v>343427796</v>
      </c>
      <c r="I340" s="152">
        <v>0</v>
      </c>
      <c r="J340" s="182">
        <v>0</v>
      </c>
      <c r="K340" s="152">
        <v>0</v>
      </c>
      <c r="L340" s="317">
        <v>0</v>
      </c>
      <c r="M340" s="148">
        <v>343427796</v>
      </c>
      <c r="N340" s="292">
        <v>0</v>
      </c>
      <c r="O340" s="152">
        <v>0</v>
      </c>
      <c r="P340" s="456">
        <v>0</v>
      </c>
    </row>
    <row r="341" spans="1:16" x14ac:dyDescent="0.25">
      <c r="A341" s="608"/>
      <c r="B341" s="157"/>
      <c r="C341" s="152"/>
      <c r="D341" s="169"/>
      <c r="E341" s="152"/>
      <c r="F341" s="152"/>
      <c r="G341" s="152"/>
      <c r="H341" s="152"/>
      <c r="I341" s="152"/>
      <c r="J341" s="152"/>
      <c r="K341" s="152"/>
      <c r="L341" s="317"/>
      <c r="M341" s="148"/>
      <c r="N341" s="292"/>
      <c r="O341" s="292"/>
      <c r="P341" s="456"/>
    </row>
    <row r="342" spans="1:16" s="358" customFormat="1" ht="25.5" x14ac:dyDescent="0.25">
      <c r="A342" s="672">
        <v>2210331</v>
      </c>
      <c r="B342" s="316" t="s">
        <v>663</v>
      </c>
      <c r="C342" s="178"/>
      <c r="D342" s="361"/>
      <c r="E342" s="178"/>
      <c r="F342" s="178"/>
      <c r="G342" s="178"/>
      <c r="H342" s="152"/>
      <c r="I342" s="178"/>
      <c r="J342" s="178"/>
      <c r="K342" s="178"/>
      <c r="L342" s="178"/>
      <c r="M342" s="148"/>
      <c r="N342" s="178"/>
      <c r="O342" s="178"/>
      <c r="P342" s="410"/>
    </row>
    <row r="343" spans="1:16" x14ac:dyDescent="0.25">
      <c r="A343" s="673" t="s">
        <v>664</v>
      </c>
      <c r="B343" s="151" t="s">
        <v>303</v>
      </c>
      <c r="C343" s="152">
        <v>130000000</v>
      </c>
      <c r="D343" s="330">
        <v>0</v>
      </c>
      <c r="E343" s="152">
        <v>0</v>
      </c>
      <c r="F343" s="152">
        <v>0</v>
      </c>
      <c r="G343" s="152">
        <v>50000000</v>
      </c>
      <c r="H343" s="152">
        <v>80000000</v>
      </c>
      <c r="I343" s="152">
        <v>0</v>
      </c>
      <c r="J343" s="152">
        <v>0</v>
      </c>
      <c r="K343" s="152">
        <v>0</v>
      </c>
      <c r="L343" s="317">
        <v>0</v>
      </c>
      <c r="M343" s="148">
        <v>80000000</v>
      </c>
      <c r="N343" s="292">
        <v>0</v>
      </c>
      <c r="O343" s="152">
        <v>0</v>
      </c>
      <c r="P343" s="456">
        <v>0</v>
      </c>
    </row>
    <row r="344" spans="1:16" s="358" customFormat="1" x14ac:dyDescent="0.2">
      <c r="A344" s="672">
        <v>2210532</v>
      </c>
      <c r="B344" s="316" t="s">
        <v>665</v>
      </c>
      <c r="C344" s="178"/>
      <c r="D344" s="361"/>
      <c r="E344" s="178"/>
      <c r="F344" s="178"/>
      <c r="G344" s="178"/>
      <c r="H344" s="178"/>
      <c r="I344" s="362"/>
      <c r="J344" s="178"/>
      <c r="K344" s="178"/>
      <c r="L344" s="178"/>
      <c r="M344" s="148"/>
      <c r="N344" s="178"/>
      <c r="O344" s="178"/>
      <c r="P344" s="410"/>
    </row>
    <row r="345" spans="1:16" x14ac:dyDescent="0.25">
      <c r="A345" s="673" t="s">
        <v>666</v>
      </c>
      <c r="B345" s="157" t="s">
        <v>667</v>
      </c>
      <c r="C345" s="152">
        <v>5900000000</v>
      </c>
      <c r="D345" s="330">
        <v>0</v>
      </c>
      <c r="E345" s="152">
        <v>0</v>
      </c>
      <c r="F345" s="152">
        <v>0</v>
      </c>
      <c r="G345" s="152">
        <v>0</v>
      </c>
      <c r="H345" s="152">
        <v>5900000000</v>
      </c>
      <c r="I345" s="152">
        <v>4969463280</v>
      </c>
      <c r="J345" s="152">
        <v>4969463280</v>
      </c>
      <c r="K345" s="152">
        <v>4969463280</v>
      </c>
      <c r="L345" s="317">
        <v>0</v>
      </c>
      <c r="M345" s="148">
        <v>930536720</v>
      </c>
      <c r="N345" s="292">
        <v>0</v>
      </c>
      <c r="O345" s="152">
        <v>0</v>
      </c>
      <c r="P345" s="410">
        <v>0.84228191186440682</v>
      </c>
    </row>
    <row r="346" spans="1:16" ht="25.5" x14ac:dyDescent="0.2">
      <c r="A346" s="640">
        <v>2210644</v>
      </c>
      <c r="B346" s="316" t="s">
        <v>668</v>
      </c>
      <c r="C346" s="317"/>
      <c r="D346" s="236"/>
      <c r="E346" s="317"/>
      <c r="F346" s="317"/>
      <c r="G346" s="317"/>
      <c r="H346" s="152"/>
      <c r="I346" s="317"/>
      <c r="J346" s="317"/>
      <c r="K346" s="363"/>
      <c r="L346" s="363"/>
      <c r="M346" s="148"/>
      <c r="N346" s="331"/>
      <c r="O346" s="331"/>
      <c r="P346" s="312"/>
    </row>
    <row r="347" spans="1:16" x14ac:dyDescent="0.25">
      <c r="A347" s="610">
        <v>22106441</v>
      </c>
      <c r="B347" s="157" t="s">
        <v>303</v>
      </c>
      <c r="C347" s="317">
        <v>1367172000</v>
      </c>
      <c r="D347" s="236">
        <v>0</v>
      </c>
      <c r="E347" s="317">
        <v>0</v>
      </c>
      <c r="F347" s="317">
        <v>0</v>
      </c>
      <c r="G347" s="317">
        <v>376000000</v>
      </c>
      <c r="H347" s="152">
        <v>991172000</v>
      </c>
      <c r="I347" s="317">
        <v>958056606.00999999</v>
      </c>
      <c r="J347" s="317">
        <v>197450000.00999999</v>
      </c>
      <c r="K347" s="317">
        <v>0</v>
      </c>
      <c r="L347" s="317">
        <v>78300001</v>
      </c>
      <c r="M347" s="148">
        <v>33115393.99000001</v>
      </c>
      <c r="N347" s="292">
        <v>760606606</v>
      </c>
      <c r="O347" s="152">
        <v>119149999.00999999</v>
      </c>
      <c r="P347" s="155">
        <v>0.19920861365131379</v>
      </c>
    </row>
    <row r="348" spans="1:16" x14ac:dyDescent="0.25">
      <c r="A348" s="610" t="s">
        <v>669</v>
      </c>
      <c r="B348" s="157" t="s">
        <v>595</v>
      </c>
      <c r="C348" s="317">
        <v>1900000000</v>
      </c>
      <c r="D348" s="236">
        <v>0</v>
      </c>
      <c r="E348" s="317">
        <v>0</v>
      </c>
      <c r="F348" s="317">
        <v>0</v>
      </c>
      <c r="G348" s="317">
        <v>1334437413</v>
      </c>
      <c r="H348" s="152">
        <v>565562587</v>
      </c>
      <c r="I348" s="317">
        <v>565562587</v>
      </c>
      <c r="J348" s="317">
        <v>540639408</v>
      </c>
      <c r="K348" s="317">
        <v>0</v>
      </c>
      <c r="L348" s="317">
        <v>540639408</v>
      </c>
      <c r="M348" s="148">
        <v>0</v>
      </c>
      <c r="N348" s="292">
        <v>24923179</v>
      </c>
      <c r="O348" s="152">
        <v>0</v>
      </c>
      <c r="P348" s="155">
        <v>0.95593205849735596</v>
      </c>
    </row>
    <row r="349" spans="1:16" ht="25.5" x14ac:dyDescent="0.25">
      <c r="A349" s="610">
        <v>22106444</v>
      </c>
      <c r="B349" s="157" t="s">
        <v>670</v>
      </c>
      <c r="C349" s="317">
        <v>1932828000</v>
      </c>
      <c r="D349" s="236">
        <v>0</v>
      </c>
      <c r="E349" s="317">
        <v>0</v>
      </c>
      <c r="F349" s="317">
        <v>0</v>
      </c>
      <c r="G349" s="317">
        <v>0</v>
      </c>
      <c r="H349" s="152">
        <v>1932828000</v>
      </c>
      <c r="I349" s="317">
        <v>1932828000</v>
      </c>
      <c r="J349" s="259">
        <v>0</v>
      </c>
      <c r="K349" s="317">
        <v>0</v>
      </c>
      <c r="L349" s="317">
        <v>0</v>
      </c>
      <c r="M349" s="148">
        <v>0</v>
      </c>
      <c r="N349" s="292">
        <v>1932828000</v>
      </c>
      <c r="O349" s="152">
        <v>0</v>
      </c>
      <c r="P349" s="155">
        <v>0</v>
      </c>
    </row>
    <row r="350" spans="1:16" ht="40.5" customHeight="1" x14ac:dyDescent="0.2">
      <c r="A350" s="610"/>
      <c r="B350" s="364" t="s">
        <v>671</v>
      </c>
      <c r="C350" s="317"/>
      <c r="D350" s="325"/>
      <c r="E350" s="317"/>
      <c r="F350" s="317"/>
      <c r="G350" s="317"/>
      <c r="H350" s="152"/>
      <c r="I350" s="317"/>
      <c r="J350" s="259"/>
      <c r="K350" s="317"/>
      <c r="L350" s="317"/>
      <c r="M350" s="148"/>
      <c r="N350" s="292"/>
      <c r="O350" s="152"/>
      <c r="P350" s="155"/>
    </row>
    <row r="351" spans="1:16" ht="25.5" x14ac:dyDescent="0.25">
      <c r="A351" s="610">
        <v>22106455</v>
      </c>
      <c r="B351" s="157" t="s">
        <v>672</v>
      </c>
      <c r="C351" s="317">
        <v>0</v>
      </c>
      <c r="D351" s="325">
        <v>165230030.53</v>
      </c>
      <c r="E351" s="317">
        <v>0</v>
      </c>
      <c r="F351" s="317">
        <v>0</v>
      </c>
      <c r="G351" s="317">
        <v>0</v>
      </c>
      <c r="H351" s="152">
        <v>165230030.53</v>
      </c>
      <c r="I351" s="317">
        <v>165230030.53</v>
      </c>
      <c r="J351" s="259">
        <v>165230030.53</v>
      </c>
      <c r="K351" s="317">
        <v>0</v>
      </c>
      <c r="L351" s="317">
        <v>165230030.53</v>
      </c>
      <c r="M351" s="148">
        <v>0</v>
      </c>
      <c r="N351" s="292">
        <v>0</v>
      </c>
      <c r="O351" s="152">
        <v>0</v>
      </c>
      <c r="P351" s="155">
        <v>1</v>
      </c>
    </row>
    <row r="352" spans="1:16" ht="25.5" x14ac:dyDescent="0.25">
      <c r="A352" s="610">
        <v>22106456</v>
      </c>
      <c r="B352" s="157" t="s">
        <v>603</v>
      </c>
      <c r="C352" s="317">
        <v>0</v>
      </c>
      <c r="D352" s="325">
        <v>1580535585.48</v>
      </c>
      <c r="E352" s="317">
        <v>0</v>
      </c>
      <c r="F352" s="317">
        <v>0</v>
      </c>
      <c r="G352" s="317">
        <v>0</v>
      </c>
      <c r="H352" s="152">
        <v>1580535585.48</v>
      </c>
      <c r="I352" s="317">
        <v>1580535585.48</v>
      </c>
      <c r="J352" s="259">
        <v>1580535585.48</v>
      </c>
      <c r="K352" s="317">
        <v>0</v>
      </c>
      <c r="L352" s="317">
        <v>1580535585.48</v>
      </c>
      <c r="M352" s="148">
        <v>0</v>
      </c>
      <c r="N352" s="292">
        <v>0</v>
      </c>
      <c r="O352" s="152">
        <v>0</v>
      </c>
      <c r="P352" s="155">
        <v>1</v>
      </c>
    </row>
    <row r="353" spans="1:16" s="358" customFormat="1" ht="25.5" x14ac:dyDescent="0.25">
      <c r="A353" s="672">
        <v>2210899</v>
      </c>
      <c r="B353" s="360" t="s">
        <v>673</v>
      </c>
      <c r="C353" s="178"/>
      <c r="D353" s="359"/>
      <c r="E353" s="178"/>
      <c r="F353" s="178"/>
      <c r="G353" s="178"/>
      <c r="H353" s="178"/>
      <c r="I353" s="178"/>
      <c r="J353" s="347"/>
      <c r="K353" s="178"/>
      <c r="L353" s="178"/>
      <c r="M353" s="148"/>
      <c r="N353" s="365"/>
      <c r="O353" s="365"/>
      <c r="P353" s="674"/>
    </row>
    <row r="354" spans="1:16" x14ac:dyDescent="0.2">
      <c r="A354" s="608" t="s">
        <v>674</v>
      </c>
      <c r="B354" s="151" t="s">
        <v>303</v>
      </c>
      <c r="C354" s="210">
        <v>900000000</v>
      </c>
      <c r="D354" s="331">
        <v>0</v>
      </c>
      <c r="E354" s="152">
        <v>0</v>
      </c>
      <c r="F354" s="152">
        <v>450000000</v>
      </c>
      <c r="G354" s="152">
        <v>115731012</v>
      </c>
      <c r="H354" s="152">
        <v>1234268988</v>
      </c>
      <c r="I354" s="508">
        <v>1083225169.6700001</v>
      </c>
      <c r="J354" s="666">
        <v>1071352669.67</v>
      </c>
      <c r="K354" s="152">
        <v>0</v>
      </c>
      <c r="L354" s="508">
        <v>800786002</v>
      </c>
      <c r="M354" s="148">
        <v>151043818.32999992</v>
      </c>
      <c r="N354" s="292">
        <v>11872500.000000119</v>
      </c>
      <c r="O354" s="152">
        <v>270566667.66999996</v>
      </c>
      <c r="P354" s="410">
        <v>0.86800582375970703</v>
      </c>
    </row>
    <row r="355" spans="1:16" ht="25.5" x14ac:dyDescent="0.25">
      <c r="A355" s="640">
        <v>2210900</v>
      </c>
      <c r="B355" s="316" t="s">
        <v>675</v>
      </c>
      <c r="C355" s="317"/>
      <c r="D355" s="236"/>
      <c r="E355" s="317"/>
      <c r="F355" s="317"/>
      <c r="G355" s="317"/>
      <c r="H355" s="152"/>
      <c r="I355" s="317"/>
      <c r="J355" s="259"/>
      <c r="K355" s="317"/>
      <c r="L355" s="317"/>
      <c r="M355" s="148"/>
      <c r="N355" s="331"/>
      <c r="O355" s="331"/>
      <c r="P355" s="312"/>
    </row>
    <row r="356" spans="1:16" x14ac:dyDescent="0.25">
      <c r="A356" s="652">
        <v>22109001</v>
      </c>
      <c r="B356" s="551" t="s">
        <v>303</v>
      </c>
      <c r="C356" s="498">
        <v>469000000</v>
      </c>
      <c r="D356" s="566">
        <v>0</v>
      </c>
      <c r="E356" s="566">
        <v>0</v>
      </c>
      <c r="F356" s="566">
        <v>0</v>
      </c>
      <c r="G356" s="566">
        <v>0</v>
      </c>
      <c r="H356" s="170">
        <v>469000000</v>
      </c>
      <c r="I356" s="498">
        <v>374176678</v>
      </c>
      <c r="J356" s="498">
        <v>374176678</v>
      </c>
      <c r="K356" s="498">
        <v>14850129</v>
      </c>
      <c r="L356" s="498">
        <v>0</v>
      </c>
      <c r="M356" s="558">
        <v>94823322</v>
      </c>
      <c r="N356" s="599">
        <v>0</v>
      </c>
      <c r="O356" s="170">
        <v>359326549</v>
      </c>
      <c r="P356" s="675">
        <v>0.7978180767590618</v>
      </c>
    </row>
    <row r="357" spans="1:16" x14ac:dyDescent="0.25">
      <c r="A357" s="676" t="s">
        <v>676</v>
      </c>
      <c r="B357" s="677" t="s">
        <v>595</v>
      </c>
      <c r="C357" s="678">
        <v>175264000</v>
      </c>
      <c r="D357" s="679">
        <v>0</v>
      </c>
      <c r="E357" s="679">
        <v>0</v>
      </c>
      <c r="F357" s="679">
        <v>190000000</v>
      </c>
      <c r="G357" s="679">
        <v>0</v>
      </c>
      <c r="H357" s="49">
        <v>365264000</v>
      </c>
      <c r="I357" s="678">
        <v>250528000</v>
      </c>
      <c r="J357" s="678">
        <v>250528000</v>
      </c>
      <c r="K357" s="678">
        <v>0</v>
      </c>
      <c r="L357" s="678">
        <v>0</v>
      </c>
      <c r="M357" s="659">
        <v>114736000</v>
      </c>
      <c r="N357" s="680">
        <v>0</v>
      </c>
      <c r="O357" s="49">
        <v>250528000</v>
      </c>
      <c r="P357" s="681">
        <v>0.6858819922028998</v>
      </c>
    </row>
    <row r="358" spans="1:16" ht="25.5" x14ac:dyDescent="0.25">
      <c r="A358" s="610">
        <v>22109005</v>
      </c>
      <c r="B358" s="157" t="s">
        <v>677</v>
      </c>
      <c r="C358" s="317"/>
      <c r="D358" s="236">
        <v>71600753.760000005</v>
      </c>
      <c r="E358" s="236"/>
      <c r="F358" s="236"/>
      <c r="G358" s="236"/>
      <c r="H358" s="152">
        <v>71600753.760000005</v>
      </c>
      <c r="I358" s="317">
        <v>71600753</v>
      </c>
      <c r="J358" s="317">
        <v>71600753</v>
      </c>
      <c r="K358" s="317">
        <v>0</v>
      </c>
      <c r="L358" s="317">
        <v>0</v>
      </c>
      <c r="M358" s="148">
        <v>0.76000000536441803</v>
      </c>
      <c r="N358" s="292">
        <v>0</v>
      </c>
      <c r="O358" s="152">
        <v>71600753</v>
      </c>
      <c r="P358" s="410">
        <v>0.99999998938558654</v>
      </c>
    </row>
    <row r="359" spans="1:16" x14ac:dyDescent="0.25">
      <c r="A359" s="682">
        <v>2210902</v>
      </c>
      <c r="B359" s="570" t="s">
        <v>678</v>
      </c>
      <c r="C359" s="498"/>
      <c r="D359" s="566"/>
      <c r="E359" s="566"/>
      <c r="F359" s="566"/>
      <c r="G359" s="566"/>
      <c r="H359" s="170"/>
      <c r="I359" s="498"/>
      <c r="J359" s="498"/>
      <c r="K359" s="498"/>
      <c r="L359" s="498"/>
      <c r="M359" s="558"/>
      <c r="N359" s="571"/>
      <c r="O359" s="571"/>
      <c r="P359" s="574"/>
    </row>
    <row r="360" spans="1:16" x14ac:dyDescent="0.25">
      <c r="A360" s="610" t="s">
        <v>679</v>
      </c>
      <c r="B360" s="157" t="s">
        <v>595</v>
      </c>
      <c r="C360" s="317">
        <v>65000000</v>
      </c>
      <c r="D360" s="236">
        <v>0</v>
      </c>
      <c r="E360" s="236">
        <v>0</v>
      </c>
      <c r="F360" s="236">
        <v>0</v>
      </c>
      <c r="G360" s="236">
        <v>0</v>
      </c>
      <c r="H360" s="152">
        <v>65000000</v>
      </c>
      <c r="I360" s="317">
        <v>0</v>
      </c>
      <c r="J360" s="317">
        <v>0</v>
      </c>
      <c r="K360" s="317">
        <v>0</v>
      </c>
      <c r="L360" s="317">
        <v>0</v>
      </c>
      <c r="M360" s="148">
        <v>65000000</v>
      </c>
      <c r="N360" s="292">
        <v>0</v>
      </c>
      <c r="O360" s="152">
        <v>0</v>
      </c>
      <c r="P360" s="155">
        <v>0</v>
      </c>
    </row>
    <row r="361" spans="1:16" ht="25.5" x14ac:dyDescent="0.25">
      <c r="A361" s="610">
        <v>22109025</v>
      </c>
      <c r="B361" s="157" t="s">
        <v>603</v>
      </c>
      <c r="C361" s="317"/>
      <c r="D361" s="236">
        <v>80000000</v>
      </c>
      <c r="E361" s="236"/>
      <c r="F361" s="236"/>
      <c r="G361" s="236"/>
      <c r="H361" s="152">
        <v>80000000</v>
      </c>
      <c r="I361" s="317">
        <v>0</v>
      </c>
      <c r="J361" s="317">
        <v>0</v>
      </c>
      <c r="K361" s="317">
        <v>0</v>
      </c>
      <c r="L361" s="317">
        <v>0</v>
      </c>
      <c r="M361" s="148">
        <v>80000000</v>
      </c>
      <c r="N361" s="292">
        <v>0</v>
      </c>
      <c r="O361" s="152">
        <v>0</v>
      </c>
      <c r="P361" s="155">
        <v>0</v>
      </c>
    </row>
    <row r="362" spans="1:16" ht="15" x14ac:dyDescent="0.25">
      <c r="A362" s="610"/>
      <c r="B362" s="157"/>
      <c r="C362" s="317"/>
      <c r="D362" s="236"/>
      <c r="E362" s="317"/>
      <c r="F362" s="317"/>
      <c r="G362" s="317"/>
      <c r="H362" s="152"/>
      <c r="I362" s="317"/>
      <c r="J362" s="317"/>
      <c r="K362" s="355"/>
      <c r="L362" s="317"/>
      <c r="M362" s="148"/>
      <c r="N362" s="292"/>
      <c r="O362" s="152"/>
      <c r="P362" s="155"/>
    </row>
    <row r="363" spans="1:16" s="358" customFormat="1" ht="25.5" x14ac:dyDescent="0.25">
      <c r="A363" s="672"/>
      <c r="B363" s="366" t="s">
        <v>680</v>
      </c>
      <c r="C363" s="178"/>
      <c r="D363" s="359"/>
      <c r="E363" s="178"/>
      <c r="F363" s="178"/>
      <c r="G363" s="178"/>
      <c r="H363" s="178"/>
      <c r="I363" s="178"/>
      <c r="J363" s="178"/>
      <c r="K363" s="367"/>
      <c r="L363" s="178"/>
      <c r="M363" s="148"/>
      <c r="N363" s="365"/>
      <c r="O363" s="152"/>
      <c r="P363" s="674"/>
    </row>
    <row r="364" spans="1:16" s="358" customFormat="1" ht="25.5" x14ac:dyDescent="0.2">
      <c r="A364" s="672">
        <v>22105551</v>
      </c>
      <c r="B364" s="316" t="s">
        <v>681</v>
      </c>
      <c r="C364" s="178"/>
      <c r="D364" s="361"/>
      <c r="E364" s="178"/>
      <c r="F364" s="178"/>
      <c r="G364" s="178"/>
      <c r="H364" s="178"/>
      <c r="I364" s="362"/>
      <c r="J364" s="178"/>
      <c r="K364" s="362"/>
      <c r="L364" s="178"/>
      <c r="M364" s="148"/>
      <c r="N364" s="178"/>
      <c r="O364" s="152"/>
      <c r="P364" s="456"/>
    </row>
    <row r="365" spans="1:16" x14ac:dyDescent="0.25">
      <c r="A365" s="673" t="s">
        <v>682</v>
      </c>
      <c r="B365" s="368" t="s">
        <v>303</v>
      </c>
      <c r="C365" s="148">
        <v>30000000</v>
      </c>
      <c r="D365" s="330">
        <v>0</v>
      </c>
      <c r="E365" s="152">
        <v>0</v>
      </c>
      <c r="F365" s="152">
        <v>0</v>
      </c>
      <c r="G365" s="152">
        <v>0</v>
      </c>
      <c r="H365" s="152">
        <v>30000000</v>
      </c>
      <c r="I365" s="152">
        <v>30000000</v>
      </c>
      <c r="J365" s="152">
        <v>30000000</v>
      </c>
      <c r="K365" s="152">
        <v>0</v>
      </c>
      <c r="L365" s="317">
        <v>15000000</v>
      </c>
      <c r="M365" s="148">
        <v>0</v>
      </c>
      <c r="N365" s="292">
        <v>0</v>
      </c>
      <c r="O365" s="152">
        <v>15000000</v>
      </c>
      <c r="P365" s="456">
        <v>0</v>
      </c>
    </row>
    <row r="366" spans="1:16" ht="13.5" thickBot="1" x14ac:dyDescent="0.25">
      <c r="A366" s="683"/>
      <c r="B366" s="369"/>
      <c r="C366" s="237"/>
      <c r="D366" s="370"/>
      <c r="E366" s="163"/>
      <c r="F366" s="163"/>
      <c r="G366" s="163"/>
      <c r="H366" s="163"/>
      <c r="I366" s="163"/>
      <c r="J366" s="163"/>
      <c r="K366" s="372"/>
      <c r="L366" s="163"/>
      <c r="M366" s="371"/>
      <c r="N366" s="371"/>
      <c r="O366" s="371"/>
      <c r="P366" s="684"/>
    </row>
    <row r="367" spans="1:16" s="113" customFormat="1" ht="33" customHeight="1" thickBot="1" x14ac:dyDescent="0.3">
      <c r="A367" s="241"/>
      <c r="B367" s="241" t="s">
        <v>683</v>
      </c>
      <c r="C367" s="242">
        <v>288241140509</v>
      </c>
      <c r="D367" s="242">
        <v>5788975293.4899998</v>
      </c>
      <c r="E367" s="242">
        <v>0</v>
      </c>
      <c r="F367" s="242">
        <v>19702924269.220001</v>
      </c>
      <c r="G367" s="242">
        <v>15411913532.42</v>
      </c>
      <c r="H367" s="242">
        <v>298321126539.28998</v>
      </c>
      <c r="I367" s="242">
        <v>199356110353.72</v>
      </c>
      <c r="J367" s="242">
        <v>187789314354.14001</v>
      </c>
      <c r="K367" s="242">
        <v>5975011969</v>
      </c>
      <c r="L367" s="242">
        <v>164436398936.76001</v>
      </c>
      <c r="M367" s="242">
        <v>98965016185.569977</v>
      </c>
      <c r="N367" s="242">
        <v>11566795999.58</v>
      </c>
      <c r="O367" s="242">
        <v>17377903448.380001</v>
      </c>
      <c r="P367" s="620">
        <v>0.62948714538796657</v>
      </c>
    </row>
    <row r="368" spans="1:16" s="196" customFormat="1" x14ac:dyDescent="0.2">
      <c r="A368" s="621"/>
      <c r="B368" s="685"/>
      <c r="C368" s="373"/>
      <c r="D368" s="373"/>
      <c r="E368" s="373"/>
      <c r="F368" s="373"/>
      <c r="G368" s="373"/>
      <c r="H368" s="373"/>
      <c r="I368" s="373"/>
      <c r="J368" s="373"/>
      <c r="K368" s="373"/>
      <c r="L368" s="373"/>
      <c r="M368" s="373"/>
      <c r="N368" s="373"/>
      <c r="O368" s="373"/>
      <c r="P368" s="686"/>
    </row>
    <row r="369" spans="1:16" ht="13.5" thickBot="1" x14ac:dyDescent="0.3">
      <c r="A369" s="621"/>
      <c r="B369" s="622"/>
      <c r="C369" s="169"/>
      <c r="D369" s="169"/>
      <c r="E369" s="169"/>
      <c r="F369" s="169"/>
      <c r="G369" s="169"/>
      <c r="H369" s="169"/>
      <c r="I369" s="169"/>
      <c r="J369" s="169"/>
      <c r="K369" s="169"/>
      <c r="L369" s="106"/>
      <c r="M369" s="169"/>
      <c r="N369" s="169"/>
      <c r="O369" s="169"/>
      <c r="P369" s="487"/>
    </row>
    <row r="370" spans="1:16" s="251" customFormat="1" ht="13.5" thickBot="1" x14ac:dyDescent="0.3">
      <c r="A370" s="687"/>
      <c r="B370" s="247" t="s">
        <v>684</v>
      </c>
      <c r="C370" s="376"/>
      <c r="D370" s="376"/>
      <c r="E370" s="376"/>
      <c r="F370" s="376"/>
      <c r="G370" s="377"/>
      <c r="H370" s="375"/>
      <c r="I370" s="376"/>
      <c r="J370" s="376"/>
      <c r="K370" s="376"/>
      <c r="L370" s="378"/>
      <c r="M370" s="379"/>
      <c r="N370" s="249"/>
      <c r="O370" s="249"/>
      <c r="P370" s="645"/>
    </row>
    <row r="371" spans="1:16" x14ac:dyDescent="0.25">
      <c r="A371" s="688"/>
      <c r="B371" s="380"/>
      <c r="C371" s="381"/>
      <c r="D371" s="382"/>
      <c r="E371" s="382"/>
      <c r="F371" s="382"/>
      <c r="G371" s="382"/>
      <c r="H371" s="381"/>
      <c r="I371" s="381"/>
      <c r="J371" s="381"/>
      <c r="K371" s="381"/>
      <c r="L371" s="381"/>
      <c r="M371" s="383"/>
      <c r="N371" s="309"/>
      <c r="O371" s="309"/>
      <c r="P371" s="309"/>
    </row>
    <row r="372" spans="1:16" x14ac:dyDescent="0.25">
      <c r="A372" s="688"/>
      <c r="B372" s="380" t="s">
        <v>452</v>
      </c>
      <c r="C372" s="381"/>
      <c r="D372" s="382"/>
      <c r="E372" s="382"/>
      <c r="F372" s="382"/>
      <c r="G372" s="382"/>
      <c r="H372" s="381"/>
      <c r="I372" s="381"/>
      <c r="J372" s="381"/>
      <c r="K372" s="381"/>
      <c r="L372" s="381"/>
      <c r="M372" s="383"/>
      <c r="N372" s="309"/>
      <c r="O372" s="309"/>
      <c r="P372" s="309"/>
    </row>
    <row r="373" spans="1:16" x14ac:dyDescent="0.25">
      <c r="A373" s="688"/>
      <c r="B373" s="380" t="s">
        <v>458</v>
      </c>
      <c r="C373" s="381"/>
      <c r="D373" s="382"/>
      <c r="E373" s="382"/>
      <c r="F373" s="382"/>
      <c r="G373" s="382"/>
      <c r="H373" s="381"/>
      <c r="I373" s="381"/>
      <c r="J373" s="381"/>
      <c r="K373" s="381"/>
      <c r="L373" s="381"/>
      <c r="M373" s="383"/>
      <c r="N373" s="309"/>
      <c r="O373" s="309"/>
      <c r="P373" s="309"/>
    </row>
    <row r="374" spans="1:16" x14ac:dyDescent="0.25">
      <c r="A374" s="688"/>
      <c r="B374" s="380" t="s">
        <v>454</v>
      </c>
      <c r="C374" s="381"/>
      <c r="D374" s="382"/>
      <c r="E374" s="382"/>
      <c r="F374" s="382"/>
      <c r="G374" s="382"/>
      <c r="H374" s="382"/>
      <c r="I374" s="381"/>
      <c r="J374" s="381"/>
      <c r="K374" s="381"/>
      <c r="L374" s="384"/>
      <c r="M374" s="383"/>
      <c r="N374" s="309"/>
      <c r="O374" s="309"/>
      <c r="P374" s="309"/>
    </row>
    <row r="375" spans="1:16" x14ac:dyDescent="0.25">
      <c r="A375" s="689"/>
      <c r="B375" s="385" t="s">
        <v>462</v>
      </c>
      <c r="C375" s="386"/>
      <c r="D375" s="382"/>
      <c r="E375" s="382"/>
      <c r="F375" s="382"/>
      <c r="G375" s="382"/>
      <c r="H375" s="382"/>
      <c r="I375" s="381"/>
      <c r="J375" s="381"/>
      <c r="K375" s="381"/>
      <c r="L375" s="384"/>
      <c r="M375" s="383"/>
      <c r="N375" s="309"/>
      <c r="O375" s="309"/>
      <c r="P375" s="309"/>
    </row>
    <row r="376" spans="1:16" x14ac:dyDescent="0.25">
      <c r="A376" s="690">
        <v>2210289</v>
      </c>
      <c r="B376" s="385" t="s">
        <v>460</v>
      </c>
      <c r="C376" s="386"/>
      <c r="D376" s="382"/>
      <c r="E376" s="382"/>
      <c r="F376" s="382"/>
      <c r="G376" s="382"/>
      <c r="H376" s="382"/>
      <c r="I376" s="381"/>
      <c r="J376" s="381"/>
      <c r="K376" s="381"/>
      <c r="L376" s="384"/>
      <c r="M376" s="383"/>
      <c r="N376" s="309"/>
      <c r="O376" s="309"/>
      <c r="P376" s="309"/>
    </row>
    <row r="377" spans="1:16" x14ac:dyDescent="0.2">
      <c r="A377" s="689" t="s">
        <v>685</v>
      </c>
      <c r="B377" s="387" t="s">
        <v>303</v>
      </c>
      <c r="C377" s="388">
        <v>1500000000</v>
      </c>
      <c r="D377" s="389">
        <v>0</v>
      </c>
      <c r="E377" s="389">
        <v>0</v>
      </c>
      <c r="F377" s="389">
        <v>0</v>
      </c>
      <c r="G377" s="389">
        <v>250000000</v>
      </c>
      <c r="H377" s="152">
        <v>1250000000</v>
      </c>
      <c r="I377" s="666">
        <v>1197736666.3199999</v>
      </c>
      <c r="J377" s="508">
        <v>1179886666.3199999</v>
      </c>
      <c r="K377" s="508">
        <v>26850000</v>
      </c>
      <c r="L377" s="666">
        <v>777526669</v>
      </c>
      <c r="M377" s="273">
        <v>52263333.680000067</v>
      </c>
      <c r="N377" s="315">
        <v>17850000</v>
      </c>
      <c r="O377" s="152">
        <v>375509997.31999993</v>
      </c>
      <c r="P377" s="456">
        <v>0.943909333056</v>
      </c>
    </row>
    <row r="378" spans="1:16" x14ac:dyDescent="0.25">
      <c r="A378" s="689"/>
      <c r="B378" s="385"/>
      <c r="C378" s="388"/>
      <c r="D378" s="389"/>
      <c r="E378" s="389"/>
      <c r="F378" s="389"/>
      <c r="G378" s="389"/>
      <c r="H378" s="152">
        <v>0</v>
      </c>
      <c r="I378" s="389"/>
      <c r="J378" s="389"/>
      <c r="K378" s="389"/>
      <c r="L378" s="390"/>
      <c r="M378" s="391"/>
      <c r="N378" s="331"/>
      <c r="O378" s="331"/>
      <c r="P378" s="312"/>
    </row>
    <row r="379" spans="1:16" x14ac:dyDescent="0.25">
      <c r="A379" s="689"/>
      <c r="B379" s="385" t="s">
        <v>686</v>
      </c>
      <c r="C379" s="388"/>
      <c r="D379" s="389"/>
      <c r="E379" s="389"/>
      <c r="F379" s="389"/>
      <c r="G379" s="389"/>
      <c r="H379" s="152"/>
      <c r="I379" s="389"/>
      <c r="J379" s="389"/>
      <c r="K379" s="389"/>
      <c r="L379" s="390"/>
      <c r="M379" s="391"/>
      <c r="N379" s="331"/>
      <c r="O379" s="331"/>
      <c r="P379" s="312"/>
    </row>
    <row r="380" spans="1:16" x14ac:dyDescent="0.25">
      <c r="A380" s="691"/>
      <c r="B380" s="385" t="s">
        <v>687</v>
      </c>
      <c r="C380" s="388"/>
      <c r="D380" s="389"/>
      <c r="E380" s="389"/>
      <c r="F380" s="389"/>
      <c r="G380" s="389"/>
      <c r="H380" s="152"/>
      <c r="I380" s="389"/>
      <c r="J380" s="389"/>
      <c r="K380" s="389"/>
      <c r="L380" s="390"/>
      <c r="M380" s="391"/>
      <c r="N380" s="331"/>
      <c r="O380" s="331"/>
      <c r="P380" s="312"/>
    </row>
    <row r="381" spans="1:16" x14ac:dyDescent="0.25">
      <c r="A381" s="689"/>
      <c r="B381" s="385" t="s">
        <v>688</v>
      </c>
      <c r="C381" s="388"/>
      <c r="D381" s="389"/>
      <c r="E381" s="389"/>
      <c r="F381" s="389"/>
      <c r="G381" s="389"/>
      <c r="H381" s="152"/>
      <c r="I381" s="389"/>
      <c r="J381" s="389"/>
      <c r="K381" s="389"/>
      <c r="L381" s="390"/>
      <c r="M381" s="273"/>
      <c r="N381" s="331"/>
      <c r="O381" s="331"/>
      <c r="P381" s="312"/>
    </row>
    <row r="382" spans="1:16" ht="25.5" x14ac:dyDescent="0.25">
      <c r="A382" s="690">
        <v>2210333</v>
      </c>
      <c r="B382" s="385" t="s">
        <v>689</v>
      </c>
      <c r="C382" s="388"/>
      <c r="D382" s="389"/>
      <c r="E382" s="389"/>
      <c r="F382" s="389"/>
      <c r="G382" s="389"/>
      <c r="H382" s="152"/>
      <c r="I382" s="389"/>
      <c r="J382" s="389"/>
      <c r="K382" s="389"/>
      <c r="L382" s="389"/>
      <c r="M382" s="273"/>
      <c r="N382" s="331"/>
      <c r="O382" s="331"/>
      <c r="P382" s="312"/>
    </row>
    <row r="383" spans="1:16" x14ac:dyDescent="0.25">
      <c r="A383" s="689">
        <v>22103331</v>
      </c>
      <c r="B383" s="387" t="s">
        <v>303</v>
      </c>
      <c r="C383" s="388">
        <v>0</v>
      </c>
      <c r="D383" s="389">
        <v>0</v>
      </c>
      <c r="E383" s="389">
        <v>0</v>
      </c>
      <c r="F383" s="389">
        <v>1264559372.8699999</v>
      </c>
      <c r="G383" s="389">
        <v>0</v>
      </c>
      <c r="H383" s="152">
        <v>1264559372.8699999</v>
      </c>
      <c r="I383" s="389">
        <v>1264559372.8699999</v>
      </c>
      <c r="J383" s="389">
        <v>1242034505.6400001</v>
      </c>
      <c r="K383" s="389">
        <v>0</v>
      </c>
      <c r="L383" s="389">
        <v>607358650.99000001</v>
      </c>
      <c r="M383" s="273">
        <v>0</v>
      </c>
      <c r="N383" s="315">
        <v>22524867.229999781</v>
      </c>
      <c r="O383" s="152">
        <v>634675854.6500001</v>
      </c>
      <c r="P383" s="456">
        <v>0.98218757638964937</v>
      </c>
    </row>
    <row r="384" spans="1:16" ht="25.5" x14ac:dyDescent="0.25">
      <c r="A384" s="689" t="s">
        <v>690</v>
      </c>
      <c r="B384" s="387" t="s">
        <v>691</v>
      </c>
      <c r="C384" s="388">
        <v>927238196.30999994</v>
      </c>
      <c r="D384" s="389">
        <v>0</v>
      </c>
      <c r="E384" s="389">
        <v>0</v>
      </c>
      <c r="F384" s="389">
        <v>0</v>
      </c>
      <c r="G384" s="389">
        <v>0</v>
      </c>
      <c r="H384" s="152">
        <v>927238196.30999994</v>
      </c>
      <c r="I384" s="389">
        <v>927238196</v>
      </c>
      <c r="J384" s="389">
        <v>927238118</v>
      </c>
      <c r="K384" s="389">
        <v>0</v>
      </c>
      <c r="L384" s="317">
        <v>0</v>
      </c>
      <c r="M384" s="273">
        <v>0.30999994277954102</v>
      </c>
      <c r="N384" s="315">
        <v>78</v>
      </c>
      <c r="O384" s="152">
        <v>927238118</v>
      </c>
      <c r="P384" s="456">
        <v>0.9999999155448942</v>
      </c>
    </row>
    <row r="385" spans="1:16" ht="38.25" x14ac:dyDescent="0.25">
      <c r="A385" s="689" t="s">
        <v>692</v>
      </c>
      <c r="B385" s="387" t="s">
        <v>693</v>
      </c>
      <c r="C385" s="388">
        <v>2163555791.6900001</v>
      </c>
      <c r="D385" s="389">
        <v>0</v>
      </c>
      <c r="E385" s="389">
        <v>0</v>
      </c>
      <c r="F385" s="389">
        <v>0</v>
      </c>
      <c r="G385" s="389">
        <v>2163555791.4099998</v>
      </c>
      <c r="H385" s="152">
        <v>0.28000020980834961</v>
      </c>
      <c r="I385" s="389">
        <v>0</v>
      </c>
      <c r="J385" s="389">
        <v>0</v>
      </c>
      <c r="K385" s="389">
        <v>0</v>
      </c>
      <c r="L385" s="317">
        <v>0</v>
      </c>
      <c r="M385" s="273">
        <v>0.28000020980834961</v>
      </c>
      <c r="N385" s="315">
        <v>0</v>
      </c>
      <c r="O385" s="152">
        <v>0</v>
      </c>
      <c r="P385" s="456">
        <v>0</v>
      </c>
    </row>
    <row r="386" spans="1:16" x14ac:dyDescent="0.25">
      <c r="A386" s="689"/>
      <c r="B386" s="387"/>
      <c r="C386" s="388"/>
      <c r="D386" s="389"/>
      <c r="E386" s="389"/>
      <c r="F386" s="389"/>
      <c r="G386" s="389"/>
      <c r="H386" s="152"/>
      <c r="I386" s="389"/>
      <c r="J386" s="389"/>
      <c r="K386" s="389"/>
      <c r="L386" s="317"/>
      <c r="M386" s="273"/>
      <c r="N386" s="315"/>
      <c r="O386" s="152"/>
      <c r="P386" s="456"/>
    </row>
    <row r="387" spans="1:16" ht="25.5" x14ac:dyDescent="0.25">
      <c r="A387" s="689"/>
      <c r="B387" s="385" t="s">
        <v>694</v>
      </c>
      <c r="C387" s="388"/>
      <c r="D387" s="389"/>
      <c r="E387" s="389"/>
      <c r="F387" s="389"/>
      <c r="G387" s="389"/>
      <c r="H387" s="152"/>
      <c r="I387" s="389"/>
      <c r="J387" s="389"/>
      <c r="K387" s="389"/>
      <c r="L387" s="317"/>
      <c r="M387" s="273"/>
      <c r="N387" s="315"/>
      <c r="O387" s="152"/>
      <c r="P387" s="456"/>
    </row>
    <row r="388" spans="1:16" x14ac:dyDescent="0.25">
      <c r="A388" s="689"/>
      <c r="B388" s="385" t="s">
        <v>695</v>
      </c>
      <c r="C388" s="388"/>
      <c r="D388" s="389"/>
      <c r="E388" s="389"/>
      <c r="F388" s="389"/>
      <c r="G388" s="389"/>
      <c r="H388" s="152"/>
      <c r="I388" s="389"/>
      <c r="J388" s="389"/>
      <c r="K388" s="389"/>
      <c r="L388" s="317"/>
      <c r="M388" s="273"/>
      <c r="N388" s="315"/>
      <c r="O388" s="152"/>
      <c r="P388" s="456"/>
    </row>
    <row r="389" spans="1:16" x14ac:dyDescent="0.25">
      <c r="A389" s="690">
        <v>2210205</v>
      </c>
      <c r="B389" s="385" t="s">
        <v>696</v>
      </c>
      <c r="C389" s="388"/>
      <c r="D389" s="389"/>
      <c r="E389" s="389"/>
      <c r="F389" s="389"/>
      <c r="G389" s="389"/>
      <c r="H389" s="152"/>
      <c r="I389" s="389"/>
      <c r="J389" s="389"/>
      <c r="K389" s="389"/>
      <c r="L389" s="317"/>
      <c r="M389" s="273"/>
      <c r="N389" s="315"/>
      <c r="O389" s="152"/>
      <c r="P389" s="456"/>
    </row>
    <row r="390" spans="1:16" x14ac:dyDescent="0.25">
      <c r="A390" s="689">
        <v>22102058</v>
      </c>
      <c r="B390" s="387" t="s">
        <v>697</v>
      </c>
      <c r="C390" s="388">
        <v>0</v>
      </c>
      <c r="D390" s="389">
        <v>259826547.30000001</v>
      </c>
      <c r="E390" s="389">
        <v>0</v>
      </c>
      <c r="F390" s="389">
        <v>0</v>
      </c>
      <c r="G390" s="389">
        <v>0</v>
      </c>
      <c r="H390" s="152">
        <v>259826547.30000001</v>
      </c>
      <c r="I390" s="389">
        <v>0</v>
      </c>
      <c r="J390" s="389">
        <v>0</v>
      </c>
      <c r="K390" s="389">
        <v>0</v>
      </c>
      <c r="L390" s="317">
        <v>0</v>
      </c>
      <c r="M390" s="273">
        <v>259826547.30000001</v>
      </c>
      <c r="N390" s="315">
        <v>0</v>
      </c>
      <c r="O390" s="152">
        <v>0</v>
      </c>
      <c r="P390" s="456">
        <v>0</v>
      </c>
    </row>
    <row r="391" spans="1:16" x14ac:dyDescent="0.25">
      <c r="A391" s="689"/>
      <c r="B391" s="387"/>
      <c r="C391" s="388"/>
      <c r="D391" s="389"/>
      <c r="E391" s="389"/>
      <c r="F391" s="389"/>
      <c r="G391" s="389"/>
      <c r="H391" s="152"/>
      <c r="I391" s="389"/>
      <c r="J391" s="389"/>
      <c r="K391" s="389"/>
      <c r="L391" s="317"/>
      <c r="M391" s="273"/>
      <c r="N391" s="315"/>
      <c r="O391" s="273"/>
      <c r="P391" s="456"/>
    </row>
    <row r="392" spans="1:16" x14ac:dyDescent="0.25">
      <c r="A392" s="689"/>
      <c r="B392" s="385" t="s">
        <v>698</v>
      </c>
      <c r="C392" s="392"/>
      <c r="D392" s="389"/>
      <c r="E392" s="389"/>
      <c r="F392" s="389"/>
      <c r="G392" s="389"/>
      <c r="H392" s="152"/>
      <c r="I392" s="389"/>
      <c r="J392" s="389"/>
      <c r="K392" s="389"/>
      <c r="L392" s="317"/>
      <c r="M392" s="273"/>
      <c r="N392" s="315"/>
      <c r="O392" s="273"/>
      <c r="P392" s="456"/>
    </row>
    <row r="393" spans="1:16" ht="25.5" x14ac:dyDescent="0.25">
      <c r="A393" s="689"/>
      <c r="B393" s="385" t="s">
        <v>699</v>
      </c>
      <c r="C393" s="386"/>
      <c r="D393" s="382"/>
      <c r="E393" s="382"/>
      <c r="F393" s="382"/>
      <c r="G393" s="382"/>
      <c r="H393" s="152"/>
      <c r="I393" s="382"/>
      <c r="J393" s="382"/>
      <c r="K393" s="382"/>
      <c r="L393" s="382"/>
      <c r="M393" s="273"/>
      <c r="N393" s="312"/>
      <c r="O393" s="312"/>
      <c r="P393" s="312"/>
    </row>
    <row r="394" spans="1:16" ht="25.5" x14ac:dyDescent="0.25">
      <c r="A394" s="690">
        <v>2210286</v>
      </c>
      <c r="B394" s="385" t="s">
        <v>700</v>
      </c>
      <c r="C394" s="388"/>
      <c r="D394" s="389"/>
      <c r="E394" s="389"/>
      <c r="F394" s="389"/>
      <c r="G394" s="389"/>
      <c r="H394" s="152"/>
      <c r="I394" s="389"/>
      <c r="J394" s="389"/>
      <c r="K394" s="389"/>
      <c r="L394" s="389"/>
      <c r="M394" s="273"/>
      <c r="N394" s="331"/>
      <c r="O394" s="331"/>
      <c r="P394" s="312"/>
    </row>
    <row r="395" spans="1:16" ht="25.5" x14ac:dyDescent="0.25">
      <c r="A395" s="689">
        <v>22102865</v>
      </c>
      <c r="B395" s="387" t="s">
        <v>701</v>
      </c>
      <c r="C395" s="388">
        <v>1000</v>
      </c>
      <c r="D395" s="389">
        <v>0</v>
      </c>
      <c r="E395" s="389">
        <v>0</v>
      </c>
      <c r="F395" s="389">
        <v>0</v>
      </c>
      <c r="G395" s="389">
        <v>0</v>
      </c>
      <c r="H395" s="152">
        <v>1000</v>
      </c>
      <c r="I395" s="389">
        <v>0</v>
      </c>
      <c r="J395" s="389">
        <v>0</v>
      </c>
      <c r="K395" s="389">
        <v>0</v>
      </c>
      <c r="L395" s="389">
        <v>0</v>
      </c>
      <c r="M395" s="273">
        <v>1000</v>
      </c>
      <c r="N395" s="331">
        <v>0</v>
      </c>
      <c r="O395" s="152">
        <v>0</v>
      </c>
      <c r="P395" s="456">
        <v>0</v>
      </c>
    </row>
    <row r="396" spans="1:16" x14ac:dyDescent="0.25">
      <c r="A396" s="689"/>
      <c r="B396" s="393"/>
      <c r="C396" s="386"/>
      <c r="D396" s="382"/>
      <c r="E396" s="382"/>
      <c r="F396" s="382"/>
      <c r="G396" s="382"/>
      <c r="H396" s="152"/>
      <c r="I396" s="382"/>
      <c r="J396" s="382"/>
      <c r="K396" s="382"/>
      <c r="L396" s="382"/>
      <c r="M396" s="273"/>
      <c r="N396" s="312"/>
      <c r="O396" s="312"/>
      <c r="P396" s="312"/>
    </row>
    <row r="397" spans="1:16" x14ac:dyDescent="0.2">
      <c r="A397" s="689"/>
      <c r="B397" s="282" t="s">
        <v>702</v>
      </c>
      <c r="C397" s="386"/>
      <c r="D397" s="382"/>
      <c r="E397" s="382"/>
      <c r="F397" s="382"/>
      <c r="G397" s="382"/>
      <c r="H397" s="152"/>
      <c r="I397" s="382"/>
      <c r="J397" s="382"/>
      <c r="K397" s="382"/>
      <c r="L397" s="382"/>
      <c r="M397" s="273"/>
      <c r="N397" s="312"/>
      <c r="O397" s="312"/>
      <c r="P397" s="312"/>
    </row>
    <row r="398" spans="1:16" x14ac:dyDescent="0.2">
      <c r="A398" s="689"/>
      <c r="B398" s="282" t="s">
        <v>703</v>
      </c>
      <c r="C398" s="386"/>
      <c r="D398" s="382"/>
      <c r="E398" s="382"/>
      <c r="F398" s="382"/>
      <c r="G398" s="382"/>
      <c r="H398" s="152"/>
      <c r="I398" s="382"/>
      <c r="J398" s="382"/>
      <c r="K398" s="382"/>
      <c r="L398" s="382"/>
      <c r="M398" s="273"/>
      <c r="N398" s="312"/>
      <c r="O398" s="312"/>
      <c r="P398" s="312"/>
    </row>
    <row r="399" spans="1:16" x14ac:dyDescent="0.2">
      <c r="A399" s="689"/>
      <c r="B399" s="282" t="s">
        <v>704</v>
      </c>
      <c r="C399" s="386"/>
      <c r="D399" s="382"/>
      <c r="E399" s="382"/>
      <c r="F399" s="382"/>
      <c r="G399" s="382"/>
      <c r="H399" s="152"/>
      <c r="I399" s="382"/>
      <c r="J399" s="382"/>
      <c r="K399" s="382"/>
      <c r="L399" s="382"/>
      <c r="M399" s="273"/>
      <c r="N399" s="312"/>
      <c r="O399" s="312"/>
      <c r="P399" s="312"/>
    </row>
    <row r="400" spans="1:16" ht="25.5" x14ac:dyDescent="0.2">
      <c r="A400" s="688"/>
      <c r="B400" s="364" t="s">
        <v>705</v>
      </c>
      <c r="C400" s="382"/>
      <c r="D400" s="382"/>
      <c r="E400" s="382"/>
      <c r="F400" s="382"/>
      <c r="G400" s="382"/>
      <c r="H400" s="152"/>
      <c r="I400" s="382"/>
      <c r="J400" s="382"/>
      <c r="K400" s="382"/>
      <c r="L400" s="382"/>
      <c r="M400" s="273"/>
      <c r="N400" s="312"/>
      <c r="O400" s="312"/>
      <c r="P400" s="312"/>
    </row>
    <row r="401" spans="1:16" x14ac:dyDescent="0.2">
      <c r="A401" s="688"/>
      <c r="B401" s="364" t="s">
        <v>706</v>
      </c>
      <c r="C401" s="382"/>
      <c r="D401" s="382"/>
      <c r="E401" s="382"/>
      <c r="F401" s="382"/>
      <c r="G401" s="382"/>
      <c r="H401" s="152"/>
      <c r="I401" s="382"/>
      <c r="J401" s="382"/>
      <c r="K401" s="382"/>
      <c r="L401" s="382"/>
      <c r="M401" s="273"/>
      <c r="N401" s="312"/>
      <c r="O401" s="312"/>
      <c r="P401" s="312"/>
    </row>
    <row r="402" spans="1:16" x14ac:dyDescent="0.25">
      <c r="A402" s="688">
        <v>22101921</v>
      </c>
      <c r="B402" s="384" t="s">
        <v>303</v>
      </c>
      <c r="C402" s="394">
        <v>0</v>
      </c>
      <c r="D402" s="395">
        <v>0</v>
      </c>
      <c r="E402" s="395">
        <v>0</v>
      </c>
      <c r="F402" s="396">
        <v>1687824000</v>
      </c>
      <c r="G402" s="395">
        <v>0</v>
      </c>
      <c r="H402" s="152">
        <v>1687824000</v>
      </c>
      <c r="I402" s="389">
        <v>944796506.04999995</v>
      </c>
      <c r="J402" s="389">
        <v>944796506.04999995</v>
      </c>
      <c r="K402" s="389">
        <v>0</v>
      </c>
      <c r="L402" s="389">
        <v>0</v>
      </c>
      <c r="M402" s="273">
        <v>743027493.95000005</v>
      </c>
      <c r="N402" s="315">
        <v>0</v>
      </c>
      <c r="O402" s="152">
        <v>944796506.04999995</v>
      </c>
      <c r="P402" s="456">
        <v>0.55977193478111464</v>
      </c>
    </row>
    <row r="403" spans="1:16" ht="25.5" x14ac:dyDescent="0.25">
      <c r="A403" s="688">
        <v>22101910</v>
      </c>
      <c r="B403" s="384" t="s">
        <v>707</v>
      </c>
      <c r="C403" s="394">
        <v>0</v>
      </c>
      <c r="D403" s="396">
        <v>2104383851.7</v>
      </c>
      <c r="E403" s="395">
        <v>0</v>
      </c>
      <c r="F403" s="397">
        <v>0</v>
      </c>
      <c r="G403" s="395">
        <v>0</v>
      </c>
      <c r="H403" s="152">
        <v>2104383851.7</v>
      </c>
      <c r="I403" s="389">
        <v>1847814207.9300001</v>
      </c>
      <c r="J403" s="389">
        <v>1847814207.9300001</v>
      </c>
      <c r="K403" s="389">
        <v>0</v>
      </c>
      <c r="L403" s="389">
        <v>1847814207.9300001</v>
      </c>
      <c r="M403" s="273">
        <v>256569643.76999998</v>
      </c>
      <c r="N403" s="315">
        <v>0</v>
      </c>
      <c r="O403" s="152">
        <v>0</v>
      </c>
      <c r="P403" s="456">
        <v>0.87807849620080791</v>
      </c>
    </row>
    <row r="404" spans="1:16" x14ac:dyDescent="0.25">
      <c r="A404" s="688"/>
      <c r="B404" s="384"/>
      <c r="C404" s="394"/>
      <c r="D404" s="396"/>
      <c r="E404" s="395"/>
      <c r="F404" s="397"/>
      <c r="G404" s="395"/>
      <c r="H404" s="152"/>
      <c r="I404" s="389"/>
      <c r="J404" s="389"/>
      <c r="K404" s="389"/>
      <c r="L404" s="389"/>
      <c r="M404" s="273"/>
      <c r="N404" s="315"/>
      <c r="O404" s="273"/>
      <c r="P404" s="456"/>
    </row>
    <row r="405" spans="1:16" x14ac:dyDescent="0.25">
      <c r="A405" s="688"/>
      <c r="B405" s="380" t="s">
        <v>472</v>
      </c>
      <c r="C405" s="394"/>
      <c r="D405" s="396"/>
      <c r="E405" s="395"/>
      <c r="F405" s="397"/>
      <c r="G405" s="395"/>
      <c r="H405" s="152"/>
      <c r="I405" s="389"/>
      <c r="J405" s="389"/>
      <c r="K405" s="389"/>
      <c r="L405" s="389"/>
      <c r="M405" s="273"/>
      <c r="N405" s="315"/>
      <c r="O405" s="273"/>
      <c r="P405" s="456"/>
    </row>
    <row r="406" spans="1:16" ht="25.5" x14ac:dyDescent="0.25">
      <c r="A406" s="688"/>
      <c r="B406" s="398" t="s">
        <v>708</v>
      </c>
      <c r="C406" s="395"/>
      <c r="D406" s="389"/>
      <c r="E406" s="395"/>
      <c r="F406" s="395"/>
      <c r="G406" s="395"/>
      <c r="H406" s="152"/>
      <c r="I406" s="389"/>
      <c r="J406" s="396"/>
      <c r="K406" s="396"/>
      <c r="L406" s="317"/>
      <c r="M406" s="273"/>
      <c r="N406" s="315"/>
      <c r="O406" s="273"/>
      <c r="P406" s="456"/>
    </row>
    <row r="407" spans="1:16" x14ac:dyDescent="0.25">
      <c r="A407" s="688"/>
      <c r="B407" s="398" t="s">
        <v>709</v>
      </c>
      <c r="C407" s="395"/>
      <c r="D407" s="389"/>
      <c r="E407" s="395"/>
      <c r="F407" s="395"/>
      <c r="G407" s="395"/>
      <c r="H407" s="152"/>
      <c r="I407" s="389"/>
      <c r="J407" s="396"/>
      <c r="K407" s="396"/>
      <c r="L407" s="317"/>
      <c r="M407" s="273"/>
      <c r="N407" s="315"/>
      <c r="O407" s="273"/>
      <c r="P407" s="456"/>
    </row>
    <row r="408" spans="1:16" x14ac:dyDescent="0.25">
      <c r="A408" s="688"/>
      <c r="B408" s="398" t="s">
        <v>710</v>
      </c>
      <c r="C408" s="395"/>
      <c r="D408" s="389"/>
      <c r="E408" s="395"/>
      <c r="F408" s="395"/>
      <c r="G408" s="395"/>
      <c r="H408" s="152"/>
      <c r="I408" s="389"/>
      <c r="J408" s="396"/>
      <c r="K408" s="396"/>
      <c r="L408" s="317"/>
      <c r="M408" s="273"/>
      <c r="N408" s="315"/>
      <c r="O408" s="273"/>
      <c r="P408" s="456"/>
    </row>
    <row r="409" spans="1:16" ht="38.25" x14ac:dyDescent="0.25">
      <c r="A409" s="692">
        <v>2210304</v>
      </c>
      <c r="B409" s="398" t="s">
        <v>711</v>
      </c>
      <c r="C409" s="395"/>
      <c r="D409" s="389"/>
      <c r="E409" s="395"/>
      <c r="F409" s="395"/>
      <c r="G409" s="395"/>
      <c r="H409" s="152"/>
      <c r="I409" s="389"/>
      <c r="J409" s="396"/>
      <c r="K409" s="396"/>
      <c r="L409" s="317"/>
      <c r="M409" s="273"/>
      <c r="N409" s="315"/>
      <c r="O409" s="273"/>
      <c r="P409" s="456"/>
    </row>
    <row r="410" spans="1:16" x14ac:dyDescent="0.25">
      <c r="A410" s="688">
        <v>22103041</v>
      </c>
      <c r="B410" s="399" t="s">
        <v>303</v>
      </c>
      <c r="C410" s="396">
        <v>1000000000</v>
      </c>
      <c r="D410" s="389">
        <v>0</v>
      </c>
      <c r="E410" s="395">
        <v>0</v>
      </c>
      <c r="F410" s="395">
        <v>0</v>
      </c>
      <c r="G410" s="396">
        <v>1000000000</v>
      </c>
      <c r="H410" s="152">
        <v>0</v>
      </c>
      <c r="I410" s="389">
        <v>0</v>
      </c>
      <c r="J410" s="389">
        <v>0</v>
      </c>
      <c r="K410" s="389">
        <v>0</v>
      </c>
      <c r="L410" s="389">
        <v>0</v>
      </c>
      <c r="M410" s="273">
        <v>0</v>
      </c>
      <c r="N410" s="315">
        <v>0</v>
      </c>
      <c r="O410" s="152">
        <v>0</v>
      </c>
      <c r="P410" s="456">
        <v>0</v>
      </c>
    </row>
    <row r="411" spans="1:16" x14ac:dyDescent="0.25">
      <c r="A411" s="688"/>
      <c r="B411" s="398"/>
      <c r="C411" s="382"/>
      <c r="D411" s="382"/>
      <c r="E411" s="382"/>
      <c r="F411" s="382"/>
      <c r="G411" s="382"/>
      <c r="H411" s="152"/>
      <c r="I411" s="382"/>
      <c r="J411" s="382"/>
      <c r="K411" s="382"/>
      <c r="L411" s="382"/>
      <c r="M411" s="273"/>
      <c r="N411" s="312"/>
      <c r="O411" s="312"/>
      <c r="P411" s="312"/>
    </row>
    <row r="412" spans="1:16" x14ac:dyDescent="0.2">
      <c r="A412" s="688"/>
      <c r="B412" s="364" t="s">
        <v>712</v>
      </c>
      <c r="C412" s="382"/>
      <c r="D412" s="382"/>
      <c r="E412" s="382"/>
      <c r="F412" s="382"/>
      <c r="G412" s="382"/>
      <c r="H412" s="152"/>
      <c r="I412" s="382"/>
      <c r="J412" s="382"/>
      <c r="K412" s="382"/>
      <c r="L412" s="382"/>
      <c r="M412" s="273"/>
      <c r="N412" s="312"/>
      <c r="O412" s="312"/>
      <c r="P412" s="312"/>
    </row>
    <row r="413" spans="1:16" x14ac:dyDescent="0.2">
      <c r="A413" s="688"/>
      <c r="B413" s="364" t="s">
        <v>713</v>
      </c>
      <c r="C413" s="382"/>
      <c r="D413" s="382"/>
      <c r="E413" s="382"/>
      <c r="F413" s="382"/>
      <c r="G413" s="382"/>
      <c r="H413" s="152"/>
      <c r="I413" s="382"/>
      <c r="J413" s="382"/>
      <c r="K413" s="382"/>
      <c r="L413" s="382"/>
      <c r="M413" s="273"/>
      <c r="N413" s="312"/>
      <c r="O413" s="312"/>
      <c r="P413" s="312"/>
    </row>
    <row r="414" spans="1:16" ht="38.25" x14ac:dyDescent="0.2">
      <c r="A414" s="688"/>
      <c r="B414" s="364" t="s">
        <v>714</v>
      </c>
      <c r="C414" s="382"/>
      <c r="D414" s="382"/>
      <c r="E414" s="382"/>
      <c r="F414" s="382"/>
      <c r="G414" s="382"/>
      <c r="H414" s="152"/>
      <c r="I414" s="382"/>
      <c r="J414" s="382"/>
      <c r="K414" s="382"/>
      <c r="L414" s="382"/>
      <c r="M414" s="273"/>
      <c r="N414" s="312"/>
      <c r="O414" s="312"/>
      <c r="P414" s="312"/>
    </row>
    <row r="415" spans="1:16" ht="25.5" x14ac:dyDescent="0.2">
      <c r="A415" s="688"/>
      <c r="B415" s="364" t="s">
        <v>715</v>
      </c>
      <c r="C415" s="382"/>
      <c r="D415" s="382"/>
      <c r="E415" s="382"/>
      <c r="F415" s="382"/>
      <c r="G415" s="382"/>
      <c r="H415" s="152"/>
      <c r="I415" s="382"/>
      <c r="J415" s="382"/>
      <c r="K415" s="382"/>
      <c r="L415" s="382"/>
      <c r="M415" s="273"/>
      <c r="N415" s="312"/>
      <c r="O415" s="312"/>
      <c r="P415" s="312"/>
    </row>
    <row r="416" spans="1:16" s="196" customFormat="1" ht="15" x14ac:dyDescent="0.25">
      <c r="A416" s="688">
        <v>22101842</v>
      </c>
      <c r="B416" s="399" t="s">
        <v>303</v>
      </c>
      <c r="C416" s="389">
        <v>0</v>
      </c>
      <c r="D416" s="389">
        <v>0</v>
      </c>
      <c r="E416" s="389">
        <v>0</v>
      </c>
      <c r="F416" s="693">
        <v>2826208000</v>
      </c>
      <c r="G416" s="395">
        <v>0</v>
      </c>
      <c r="H416" s="152">
        <v>2826208000</v>
      </c>
      <c r="I416" s="389">
        <v>2500000000</v>
      </c>
      <c r="J416" s="389">
        <v>2500000000</v>
      </c>
      <c r="K416" s="389">
        <v>0</v>
      </c>
      <c r="L416" s="389">
        <v>2250000000</v>
      </c>
      <c r="M416" s="273">
        <v>326208000</v>
      </c>
      <c r="N416" s="315">
        <v>0</v>
      </c>
      <c r="O416" s="152">
        <v>250000000</v>
      </c>
      <c r="P416" s="456">
        <v>0.88457749748072334</v>
      </c>
    </row>
    <row r="417" spans="1:16" x14ac:dyDescent="0.25">
      <c r="A417" s="688"/>
      <c r="B417" s="398"/>
      <c r="C417" s="382"/>
      <c r="D417" s="382"/>
      <c r="E417" s="382"/>
      <c r="F417" s="382"/>
      <c r="G417" s="382"/>
      <c r="H417" s="152"/>
      <c r="I417" s="382"/>
      <c r="J417" s="382"/>
      <c r="K417" s="382"/>
      <c r="L417" s="382"/>
      <c r="M417" s="273"/>
      <c r="N417" s="312"/>
      <c r="O417" s="312"/>
      <c r="P417" s="312"/>
    </row>
    <row r="418" spans="1:16" x14ac:dyDescent="0.25">
      <c r="A418" s="688"/>
      <c r="B418" s="398"/>
      <c r="C418" s="382"/>
      <c r="D418" s="382"/>
      <c r="E418" s="382"/>
      <c r="F418" s="382"/>
      <c r="G418" s="382"/>
      <c r="H418" s="152"/>
      <c r="I418" s="382"/>
      <c r="J418" s="382"/>
      <c r="K418" s="382"/>
      <c r="L418" s="382"/>
      <c r="M418" s="273"/>
      <c r="N418" s="312"/>
      <c r="O418" s="312"/>
      <c r="P418" s="312"/>
    </row>
    <row r="419" spans="1:16" x14ac:dyDescent="0.25">
      <c r="A419" s="688"/>
      <c r="B419" s="398" t="s">
        <v>716</v>
      </c>
      <c r="C419" s="382"/>
      <c r="D419" s="382"/>
      <c r="E419" s="382"/>
      <c r="F419" s="382"/>
      <c r="G419" s="382"/>
      <c r="H419" s="152"/>
      <c r="I419" s="382"/>
      <c r="J419" s="382"/>
      <c r="K419" s="382"/>
      <c r="L419" s="382"/>
      <c r="M419" s="273"/>
      <c r="N419" s="312"/>
      <c r="O419" s="312"/>
      <c r="P419" s="312"/>
    </row>
    <row r="420" spans="1:16" x14ac:dyDescent="0.25">
      <c r="A420" s="688"/>
      <c r="B420" s="398" t="s">
        <v>717</v>
      </c>
      <c r="C420" s="382"/>
      <c r="D420" s="382"/>
      <c r="E420" s="382"/>
      <c r="F420" s="382"/>
      <c r="G420" s="382"/>
      <c r="H420" s="152"/>
      <c r="I420" s="382"/>
      <c r="J420" s="382"/>
      <c r="K420" s="382"/>
      <c r="L420" s="382"/>
      <c r="M420" s="273"/>
      <c r="N420" s="312"/>
      <c r="O420" s="312"/>
      <c r="P420" s="312"/>
    </row>
    <row r="421" spans="1:16" ht="25.5" x14ac:dyDescent="0.25">
      <c r="A421" s="688"/>
      <c r="B421" s="398" t="s">
        <v>718</v>
      </c>
      <c r="C421" s="382"/>
      <c r="D421" s="382"/>
      <c r="E421" s="382"/>
      <c r="F421" s="382"/>
      <c r="G421" s="382"/>
      <c r="H421" s="152"/>
      <c r="I421" s="382"/>
      <c r="J421" s="382"/>
      <c r="K421" s="382"/>
      <c r="L421" s="382"/>
      <c r="M421" s="273"/>
      <c r="N421" s="312"/>
      <c r="O421" s="312"/>
      <c r="P421" s="312"/>
    </row>
    <row r="422" spans="1:16" ht="38.25" x14ac:dyDescent="0.25">
      <c r="A422" s="692">
        <v>2210330</v>
      </c>
      <c r="B422" s="398" t="s">
        <v>719</v>
      </c>
      <c r="C422" s="382"/>
      <c r="D422" s="382"/>
      <c r="E422" s="382"/>
      <c r="F422" s="389"/>
      <c r="G422" s="382"/>
      <c r="H422" s="152"/>
      <c r="I422" s="382"/>
      <c r="J422" s="382"/>
      <c r="K422" s="382"/>
      <c r="L422" s="382"/>
      <c r="M422" s="273"/>
      <c r="N422" s="312"/>
      <c r="O422" s="312"/>
      <c r="P422" s="312"/>
    </row>
    <row r="423" spans="1:16" x14ac:dyDescent="0.25">
      <c r="A423" s="694" t="s">
        <v>720</v>
      </c>
      <c r="B423" s="585" t="s">
        <v>303</v>
      </c>
      <c r="C423" s="576">
        <v>10000000000</v>
      </c>
      <c r="D423" s="576">
        <v>0</v>
      </c>
      <c r="E423" s="576">
        <v>0</v>
      </c>
      <c r="F423" s="576">
        <v>250000000</v>
      </c>
      <c r="G423" s="576">
        <v>6560000022.5500002</v>
      </c>
      <c r="H423" s="170">
        <v>3689999977.4499998</v>
      </c>
      <c r="I423" s="576">
        <v>3655056644.4499998</v>
      </c>
      <c r="J423" s="576">
        <v>767994328.39999998</v>
      </c>
      <c r="K423" s="576">
        <v>0</v>
      </c>
      <c r="L423" s="498">
        <v>117573333</v>
      </c>
      <c r="M423" s="559">
        <v>34943333</v>
      </c>
      <c r="N423" s="563">
        <v>2887062316.0499997</v>
      </c>
      <c r="O423" s="170">
        <v>650420995.39999998</v>
      </c>
      <c r="P423" s="695">
        <v>0.2081285455537395</v>
      </c>
    </row>
    <row r="424" spans="1:16" ht="25.5" x14ac:dyDescent="0.25">
      <c r="A424" s="696">
        <v>22103304</v>
      </c>
      <c r="B424" s="697" t="s">
        <v>721</v>
      </c>
      <c r="C424" s="698">
        <v>0</v>
      </c>
      <c r="D424" s="698">
        <v>0</v>
      </c>
      <c r="E424" s="698">
        <v>0</v>
      </c>
      <c r="F424" s="698">
        <v>600000022.54999995</v>
      </c>
      <c r="G424" s="698">
        <v>0</v>
      </c>
      <c r="H424" s="49">
        <v>600000022.54999995</v>
      </c>
      <c r="I424" s="698">
        <v>600000000</v>
      </c>
      <c r="J424" s="698">
        <v>0</v>
      </c>
      <c r="K424" s="698">
        <v>0</v>
      </c>
      <c r="L424" s="678">
        <v>0</v>
      </c>
      <c r="M424" s="699">
        <v>22.549999952316284</v>
      </c>
      <c r="N424" s="700">
        <v>600000000</v>
      </c>
      <c r="O424" s="49">
        <v>0</v>
      </c>
      <c r="P424" s="701">
        <v>0</v>
      </c>
    </row>
    <row r="425" spans="1:16" x14ac:dyDescent="0.25">
      <c r="A425" s="688"/>
      <c r="B425" s="380"/>
      <c r="C425" s="381"/>
      <c r="D425" s="382"/>
      <c r="E425" s="382"/>
      <c r="F425" s="382"/>
      <c r="G425" s="382"/>
      <c r="H425" s="152"/>
      <c r="I425" s="381"/>
      <c r="J425" s="381"/>
      <c r="K425" s="382"/>
      <c r="L425" s="381"/>
      <c r="M425" s="273"/>
      <c r="N425" s="309"/>
      <c r="O425" s="309"/>
      <c r="P425" s="309"/>
    </row>
    <row r="426" spans="1:16" x14ac:dyDescent="0.25">
      <c r="A426" s="694"/>
      <c r="B426" s="572" t="s">
        <v>722</v>
      </c>
      <c r="C426" s="573"/>
      <c r="D426" s="573"/>
      <c r="E426" s="573"/>
      <c r="F426" s="573"/>
      <c r="G426" s="573"/>
      <c r="H426" s="170"/>
      <c r="I426" s="573"/>
      <c r="J426" s="573"/>
      <c r="K426" s="573"/>
      <c r="L426" s="573"/>
      <c r="M426" s="559"/>
      <c r="N426" s="574"/>
      <c r="O426" s="574"/>
      <c r="P426" s="574"/>
    </row>
    <row r="427" spans="1:16" ht="25.5" x14ac:dyDescent="0.25">
      <c r="A427" s="688"/>
      <c r="B427" s="398" t="s">
        <v>718</v>
      </c>
      <c r="C427" s="382"/>
      <c r="D427" s="382"/>
      <c r="E427" s="382"/>
      <c r="F427" s="382"/>
      <c r="G427" s="382"/>
      <c r="H427" s="152"/>
      <c r="I427" s="399"/>
      <c r="J427" s="382"/>
      <c r="K427" s="382"/>
      <c r="L427" s="382"/>
      <c r="M427" s="273"/>
      <c r="N427" s="312"/>
      <c r="O427" s="312"/>
      <c r="P427" s="312"/>
    </row>
    <row r="428" spans="1:16" x14ac:dyDescent="0.25">
      <c r="A428" s="688" t="s">
        <v>477</v>
      </c>
      <c r="B428" s="398" t="s">
        <v>723</v>
      </c>
      <c r="C428" s="382"/>
      <c r="D428" s="382"/>
      <c r="E428" s="382"/>
      <c r="F428" s="382"/>
      <c r="G428" s="382"/>
      <c r="H428" s="152"/>
      <c r="I428" s="399"/>
      <c r="J428" s="399"/>
      <c r="K428" s="382"/>
      <c r="L428" s="382"/>
      <c r="M428" s="273"/>
      <c r="N428" s="312"/>
      <c r="O428" s="312"/>
      <c r="P428" s="312"/>
    </row>
    <row r="429" spans="1:16" x14ac:dyDescent="0.25">
      <c r="A429" s="692">
        <v>2210196</v>
      </c>
      <c r="B429" s="398" t="s">
        <v>724</v>
      </c>
      <c r="C429" s="382"/>
      <c r="D429" s="382"/>
      <c r="E429" s="382"/>
      <c r="F429" s="382"/>
      <c r="G429" s="382"/>
      <c r="H429" s="152"/>
      <c r="I429" s="399"/>
      <c r="J429" s="399"/>
      <c r="K429" s="382"/>
      <c r="L429" s="382"/>
      <c r="M429" s="273"/>
      <c r="N429" s="312"/>
      <c r="O429" s="312"/>
      <c r="P429" s="312"/>
    </row>
    <row r="430" spans="1:16" x14ac:dyDescent="0.2">
      <c r="A430" s="688" t="s">
        <v>725</v>
      </c>
      <c r="B430" s="399" t="s">
        <v>303</v>
      </c>
      <c r="C430" s="389">
        <v>16000000622</v>
      </c>
      <c r="D430" s="389">
        <v>0</v>
      </c>
      <c r="E430" s="389">
        <v>0</v>
      </c>
      <c r="F430" s="389">
        <v>0</v>
      </c>
      <c r="G430" s="389">
        <v>7540593059.8699999</v>
      </c>
      <c r="H430" s="152">
        <v>8459407562.1300001</v>
      </c>
      <c r="I430" s="666">
        <v>7655606256.1999998</v>
      </c>
      <c r="J430" s="666">
        <v>5687791340.1700001</v>
      </c>
      <c r="K430" s="389">
        <v>0</v>
      </c>
      <c r="L430" s="317">
        <v>2181010617.4099998</v>
      </c>
      <c r="M430" s="273">
        <v>803801305.93000031</v>
      </c>
      <c r="N430" s="315">
        <v>1967814916.0299997</v>
      </c>
      <c r="O430" s="152">
        <v>3506780722.7600002</v>
      </c>
      <c r="P430" s="456">
        <v>0.67236284555343817</v>
      </c>
    </row>
    <row r="431" spans="1:16" ht="25.5" x14ac:dyDescent="0.25">
      <c r="A431" s="688">
        <v>22101963</v>
      </c>
      <c r="B431" s="399" t="s">
        <v>726</v>
      </c>
      <c r="C431" s="389">
        <v>150000000</v>
      </c>
      <c r="D431" s="389">
        <v>0</v>
      </c>
      <c r="E431" s="389">
        <v>0</v>
      </c>
      <c r="F431" s="389">
        <v>0</v>
      </c>
      <c r="G431" s="389">
        <v>0</v>
      </c>
      <c r="H431" s="152">
        <v>150000000</v>
      </c>
      <c r="I431" s="390">
        <v>150000000</v>
      </c>
      <c r="J431" s="390">
        <v>0</v>
      </c>
      <c r="K431" s="389">
        <v>0</v>
      </c>
      <c r="L431" s="317">
        <v>0</v>
      </c>
      <c r="M431" s="273">
        <v>0</v>
      </c>
      <c r="N431" s="315">
        <v>150000000</v>
      </c>
      <c r="O431" s="152">
        <v>0</v>
      </c>
      <c r="P431" s="456">
        <v>0</v>
      </c>
    </row>
    <row r="432" spans="1:16" ht="15" x14ac:dyDescent="0.25">
      <c r="A432" s="688"/>
      <c r="B432" s="399"/>
      <c r="C432" s="389"/>
      <c r="D432" s="389"/>
      <c r="E432" s="389"/>
      <c r="F432" s="389"/>
      <c r="G432" s="389"/>
      <c r="H432" s="152"/>
      <c r="I432" s="389"/>
      <c r="J432" s="702"/>
      <c r="K432" s="389"/>
      <c r="L432" s="317"/>
      <c r="M432" s="273"/>
      <c r="N432" s="315"/>
      <c r="O432" s="273"/>
      <c r="P432" s="456"/>
    </row>
    <row r="433" spans="1:16" ht="89.25" x14ac:dyDescent="0.25">
      <c r="A433" s="692">
        <v>2210231</v>
      </c>
      <c r="B433" s="398" t="s">
        <v>727</v>
      </c>
      <c r="C433" s="389"/>
      <c r="D433" s="389"/>
      <c r="E433" s="389"/>
      <c r="F433" s="389"/>
      <c r="G433" s="389"/>
      <c r="H433" s="152"/>
      <c r="I433" s="389"/>
      <c r="J433" s="389"/>
      <c r="K433" s="389"/>
      <c r="L433" s="389"/>
      <c r="M433" s="273"/>
      <c r="N433" s="331"/>
      <c r="O433" s="331"/>
      <c r="P433" s="312"/>
    </row>
    <row r="434" spans="1:16" ht="25.5" x14ac:dyDescent="0.25">
      <c r="A434" s="688" t="s">
        <v>728</v>
      </c>
      <c r="B434" s="399" t="s">
        <v>729</v>
      </c>
      <c r="C434" s="389">
        <v>1500000000</v>
      </c>
      <c r="D434" s="389">
        <v>0</v>
      </c>
      <c r="E434" s="389">
        <v>0</v>
      </c>
      <c r="F434" s="389">
        <v>0</v>
      </c>
      <c r="G434" s="389">
        <v>0</v>
      </c>
      <c r="H434" s="152">
        <v>1500000000</v>
      </c>
      <c r="I434" s="389">
        <v>1499984194</v>
      </c>
      <c r="J434" s="389">
        <v>0</v>
      </c>
      <c r="K434" s="389">
        <v>0</v>
      </c>
      <c r="L434" s="389">
        <v>0</v>
      </c>
      <c r="M434" s="273">
        <v>15806</v>
      </c>
      <c r="N434" s="315">
        <v>1499984194</v>
      </c>
      <c r="O434" s="152">
        <v>0</v>
      </c>
      <c r="P434" s="456">
        <v>0</v>
      </c>
    </row>
    <row r="435" spans="1:16" ht="25.5" x14ac:dyDescent="0.25">
      <c r="A435" s="688">
        <v>22102317</v>
      </c>
      <c r="B435" s="399" t="s">
        <v>730</v>
      </c>
      <c r="C435" s="389">
        <v>1000</v>
      </c>
      <c r="D435" s="389">
        <v>0</v>
      </c>
      <c r="E435" s="389">
        <v>0</v>
      </c>
      <c r="F435" s="389">
        <v>0</v>
      </c>
      <c r="G435" s="389">
        <v>0</v>
      </c>
      <c r="H435" s="152">
        <v>1000</v>
      </c>
      <c r="I435" s="390">
        <v>0</v>
      </c>
      <c r="J435" s="389">
        <v>0</v>
      </c>
      <c r="K435" s="389">
        <v>0</v>
      </c>
      <c r="L435" s="389">
        <v>0</v>
      </c>
      <c r="M435" s="273">
        <v>1000</v>
      </c>
      <c r="N435" s="315">
        <v>0</v>
      </c>
      <c r="O435" s="152">
        <v>0</v>
      </c>
      <c r="P435" s="456">
        <v>0</v>
      </c>
    </row>
    <row r="436" spans="1:16" ht="38.25" x14ac:dyDescent="0.25">
      <c r="A436" s="692">
        <v>2210232</v>
      </c>
      <c r="B436" s="398" t="s">
        <v>731</v>
      </c>
      <c r="C436" s="389"/>
      <c r="D436" s="389"/>
      <c r="E436" s="389"/>
      <c r="F436" s="389"/>
      <c r="G436" s="389"/>
      <c r="H436" s="152"/>
      <c r="I436" s="390"/>
      <c r="J436" s="389"/>
      <c r="K436" s="389"/>
      <c r="L436" s="389"/>
      <c r="M436" s="273"/>
      <c r="N436" s="331"/>
      <c r="O436" s="331"/>
      <c r="P436" s="312"/>
    </row>
    <row r="437" spans="1:16" s="196" customFormat="1" ht="25.5" x14ac:dyDescent="0.25">
      <c r="A437" s="688" t="s">
        <v>732</v>
      </c>
      <c r="B437" s="399" t="s">
        <v>733</v>
      </c>
      <c r="C437" s="389">
        <v>1000</v>
      </c>
      <c r="D437" s="389">
        <v>0</v>
      </c>
      <c r="E437" s="389">
        <v>0</v>
      </c>
      <c r="F437" s="389">
        <v>0</v>
      </c>
      <c r="G437" s="389">
        <v>0</v>
      </c>
      <c r="H437" s="152">
        <v>1000</v>
      </c>
      <c r="I437" s="390">
        <v>0</v>
      </c>
      <c r="J437" s="389">
        <v>0</v>
      </c>
      <c r="K437" s="389">
        <v>0</v>
      </c>
      <c r="L437" s="317">
        <v>0</v>
      </c>
      <c r="M437" s="273">
        <v>1000</v>
      </c>
      <c r="N437" s="315">
        <v>0</v>
      </c>
      <c r="O437" s="152">
        <v>0</v>
      </c>
      <c r="P437" s="456">
        <v>0</v>
      </c>
    </row>
    <row r="438" spans="1:16" x14ac:dyDescent="0.2">
      <c r="A438" s="703" t="s">
        <v>477</v>
      </c>
      <c r="B438" s="364" t="s">
        <v>734</v>
      </c>
      <c r="C438" s="389"/>
      <c r="D438" s="389"/>
      <c r="E438" s="389"/>
      <c r="F438" s="389"/>
      <c r="G438" s="389"/>
      <c r="H438" s="152">
        <v>0</v>
      </c>
      <c r="I438" s="390"/>
      <c r="J438" s="389"/>
      <c r="K438" s="389"/>
      <c r="L438" s="389"/>
      <c r="M438" s="273"/>
      <c r="N438" s="315"/>
      <c r="O438" s="273"/>
      <c r="P438" s="456"/>
    </row>
    <row r="439" spans="1:16" ht="15" x14ac:dyDescent="0.25">
      <c r="A439" s="704" t="s">
        <v>735</v>
      </c>
      <c r="B439" s="705" t="s">
        <v>303</v>
      </c>
      <c r="C439" s="389">
        <v>0</v>
      </c>
      <c r="D439" s="389">
        <v>0</v>
      </c>
      <c r="E439" s="389">
        <v>0</v>
      </c>
      <c r="F439" s="389">
        <v>3802968351.5900002</v>
      </c>
      <c r="G439" s="389">
        <v>0</v>
      </c>
      <c r="H439" s="152">
        <v>3802968351.5900002</v>
      </c>
      <c r="I439" s="666">
        <v>3802968351.5900002</v>
      </c>
      <c r="J439" s="666">
        <v>3802968351.5900002</v>
      </c>
      <c r="K439" s="389">
        <v>0</v>
      </c>
      <c r="L439" s="317">
        <v>3077899564.6500001</v>
      </c>
      <c r="M439" s="273">
        <v>0</v>
      </c>
      <c r="N439" s="315">
        <v>0</v>
      </c>
      <c r="O439" s="152">
        <v>725068786.94000006</v>
      </c>
      <c r="P439" s="456">
        <v>1</v>
      </c>
    </row>
    <row r="440" spans="1:16" ht="38.25" x14ac:dyDescent="0.25">
      <c r="A440" s="692">
        <v>22106606</v>
      </c>
      <c r="B440" s="398" t="s">
        <v>736</v>
      </c>
      <c r="C440" s="389"/>
      <c r="D440" s="389"/>
      <c r="E440" s="389"/>
      <c r="F440" s="389"/>
      <c r="G440" s="389"/>
      <c r="H440" s="152">
        <v>0</v>
      </c>
      <c r="I440" s="390"/>
      <c r="J440" s="389"/>
      <c r="K440" s="389"/>
      <c r="L440" s="389"/>
      <c r="M440" s="273"/>
      <c r="N440" s="331"/>
      <c r="O440" s="331"/>
      <c r="P440" s="312"/>
    </row>
    <row r="441" spans="1:16" x14ac:dyDescent="0.2">
      <c r="A441" s="688" t="s">
        <v>737</v>
      </c>
      <c r="B441" s="399" t="s">
        <v>303</v>
      </c>
      <c r="C441" s="389">
        <v>6000000000</v>
      </c>
      <c r="D441" s="389">
        <v>0</v>
      </c>
      <c r="E441" s="389">
        <v>0</v>
      </c>
      <c r="F441" s="389">
        <v>0</v>
      </c>
      <c r="G441" s="389">
        <v>977921597</v>
      </c>
      <c r="H441" s="152">
        <v>5022078403</v>
      </c>
      <c r="I441" s="666">
        <v>5011727345.6899996</v>
      </c>
      <c r="J441" s="666">
        <v>4999775212.4099998</v>
      </c>
      <c r="K441" s="390">
        <v>0</v>
      </c>
      <c r="L441" s="317">
        <v>3495379295.6999998</v>
      </c>
      <c r="M441" s="273">
        <v>10351057.31000042</v>
      </c>
      <c r="N441" s="315">
        <v>11952133.279999733</v>
      </c>
      <c r="O441" s="152">
        <v>1504395916.71</v>
      </c>
      <c r="P441" s="456">
        <v>0.99555897204299382</v>
      </c>
    </row>
    <row r="442" spans="1:16" x14ac:dyDescent="0.25">
      <c r="A442" s="688" t="s">
        <v>738</v>
      </c>
      <c r="B442" s="399" t="s">
        <v>739</v>
      </c>
      <c r="C442" s="389">
        <v>1000000</v>
      </c>
      <c r="D442" s="389">
        <v>0</v>
      </c>
      <c r="E442" s="389">
        <v>0</v>
      </c>
      <c r="F442" s="389">
        <v>0</v>
      </c>
      <c r="G442" s="389">
        <v>0</v>
      </c>
      <c r="H442" s="152">
        <v>1000000</v>
      </c>
      <c r="I442" s="390">
        <v>0</v>
      </c>
      <c r="J442" s="389">
        <v>0</v>
      </c>
      <c r="K442" s="389">
        <v>0</v>
      </c>
      <c r="L442" s="317">
        <v>0</v>
      </c>
      <c r="M442" s="273">
        <v>1000000</v>
      </c>
      <c r="N442" s="315">
        <v>0</v>
      </c>
      <c r="O442" s="152">
        <v>0</v>
      </c>
      <c r="P442" s="456">
        <v>0</v>
      </c>
    </row>
    <row r="443" spans="1:16" x14ac:dyDescent="0.25">
      <c r="A443" s="688"/>
      <c r="B443" s="380"/>
      <c r="C443" s="381"/>
      <c r="D443" s="382"/>
      <c r="E443" s="382"/>
      <c r="F443" s="382"/>
      <c r="G443" s="382"/>
      <c r="H443" s="152"/>
      <c r="I443" s="384"/>
      <c r="J443" s="381"/>
      <c r="K443" s="382"/>
      <c r="L443" s="381"/>
      <c r="M443" s="273"/>
      <c r="N443" s="309"/>
      <c r="O443" s="309"/>
      <c r="P443" s="309"/>
    </row>
    <row r="444" spans="1:16" x14ac:dyDescent="0.25">
      <c r="A444" s="688"/>
      <c r="B444" s="398" t="s">
        <v>740</v>
      </c>
      <c r="C444" s="382"/>
      <c r="D444" s="382"/>
      <c r="E444" s="382"/>
      <c r="F444" s="382"/>
      <c r="G444" s="382"/>
      <c r="H444" s="152"/>
      <c r="I444" s="399"/>
      <c r="J444" s="382"/>
      <c r="K444" s="382"/>
      <c r="L444" s="382"/>
      <c r="M444" s="273"/>
      <c r="N444" s="312"/>
      <c r="O444" s="312"/>
      <c r="P444" s="312"/>
    </row>
    <row r="445" spans="1:16" ht="25.5" x14ac:dyDescent="0.25">
      <c r="A445" s="688"/>
      <c r="B445" s="398" t="s">
        <v>718</v>
      </c>
      <c r="C445" s="382"/>
      <c r="D445" s="382"/>
      <c r="E445" s="382"/>
      <c r="F445" s="382"/>
      <c r="G445" s="382"/>
      <c r="H445" s="152"/>
      <c r="I445" s="399"/>
      <c r="J445" s="382"/>
      <c r="K445" s="382"/>
      <c r="L445" s="382"/>
      <c r="M445" s="273"/>
      <c r="N445" s="312"/>
      <c r="O445" s="312"/>
      <c r="P445" s="312"/>
    </row>
    <row r="446" spans="1:16" ht="38.25" x14ac:dyDescent="0.25">
      <c r="A446" s="692">
        <v>2210818</v>
      </c>
      <c r="B446" s="398" t="s">
        <v>741</v>
      </c>
      <c r="C446" s="382"/>
      <c r="D446" s="382"/>
      <c r="E446" s="382"/>
      <c r="F446" s="382"/>
      <c r="G446" s="389"/>
      <c r="H446" s="152"/>
      <c r="I446" s="399"/>
      <c r="J446" s="382"/>
      <c r="K446" s="382"/>
      <c r="L446" s="382"/>
      <c r="M446" s="273"/>
      <c r="N446" s="312"/>
      <c r="O446" s="312"/>
      <c r="P446" s="312"/>
    </row>
    <row r="447" spans="1:16" x14ac:dyDescent="0.2">
      <c r="A447" s="688" t="s">
        <v>742</v>
      </c>
      <c r="B447" s="399" t="s">
        <v>303</v>
      </c>
      <c r="C447" s="389">
        <v>2000000000</v>
      </c>
      <c r="D447" s="389">
        <v>0</v>
      </c>
      <c r="E447" s="389">
        <v>0</v>
      </c>
      <c r="F447" s="389">
        <v>5980035375</v>
      </c>
      <c r="G447" s="389">
        <v>0</v>
      </c>
      <c r="H447" s="152">
        <v>7980035375</v>
      </c>
      <c r="I447" s="666">
        <v>7579661161.8500004</v>
      </c>
      <c r="J447" s="666">
        <v>4857756998.9700003</v>
      </c>
      <c r="K447" s="389">
        <v>297317364.44999999</v>
      </c>
      <c r="L447" s="666">
        <v>1817505327.99</v>
      </c>
      <c r="M447" s="273">
        <v>400374213.14999962</v>
      </c>
      <c r="N447" s="315">
        <v>2721904162.8800001</v>
      </c>
      <c r="O447" s="152">
        <v>2742934306.5300007</v>
      </c>
      <c r="P447" s="456">
        <v>0.60873878005459348</v>
      </c>
    </row>
    <row r="448" spans="1:16" s="196" customFormat="1" ht="25.5" x14ac:dyDescent="0.25">
      <c r="A448" s="688">
        <v>22108184</v>
      </c>
      <c r="B448" s="399" t="s">
        <v>743</v>
      </c>
      <c r="C448" s="389">
        <v>0</v>
      </c>
      <c r="D448" s="389">
        <v>0</v>
      </c>
      <c r="E448" s="389">
        <v>0</v>
      </c>
      <c r="F448" s="389">
        <v>673792000</v>
      </c>
      <c r="G448" s="389">
        <v>0</v>
      </c>
      <c r="H448" s="152">
        <v>673792000</v>
      </c>
      <c r="I448" s="706">
        <v>493623495.82999998</v>
      </c>
      <c r="J448" s="389">
        <v>0</v>
      </c>
      <c r="K448" s="389">
        <v>0</v>
      </c>
      <c r="L448" s="693">
        <v>0</v>
      </c>
      <c r="M448" s="273">
        <v>180168504.17000002</v>
      </c>
      <c r="N448" s="315">
        <v>493623495.82999998</v>
      </c>
      <c r="O448" s="152">
        <v>0</v>
      </c>
      <c r="P448" s="456">
        <v>0</v>
      </c>
    </row>
    <row r="449" spans="1:16" ht="38.25" x14ac:dyDescent="0.25">
      <c r="A449" s="692">
        <v>2210950</v>
      </c>
      <c r="B449" s="398" t="s">
        <v>744</v>
      </c>
      <c r="C449" s="389"/>
      <c r="D449" s="389"/>
      <c r="E449" s="389"/>
      <c r="F449" s="389"/>
      <c r="G449" s="389"/>
      <c r="H449" s="152"/>
      <c r="I449" s="389"/>
      <c r="J449" s="389"/>
      <c r="K449" s="389"/>
      <c r="L449" s="389"/>
      <c r="M449" s="273"/>
      <c r="N449" s="331"/>
      <c r="O449" s="331"/>
      <c r="P449" s="312"/>
    </row>
    <row r="450" spans="1:16" ht="25.5" x14ac:dyDescent="0.25">
      <c r="A450" s="688" t="s">
        <v>745</v>
      </c>
      <c r="B450" s="399" t="s">
        <v>746</v>
      </c>
      <c r="C450" s="389">
        <v>12000000</v>
      </c>
      <c r="D450" s="389">
        <v>0</v>
      </c>
      <c r="E450" s="389">
        <v>0</v>
      </c>
      <c r="F450" s="389">
        <v>0</v>
      </c>
      <c r="G450" s="389">
        <v>0</v>
      </c>
      <c r="H450" s="152">
        <v>12000000</v>
      </c>
      <c r="I450" s="389">
        <v>8338117</v>
      </c>
      <c r="J450" s="389">
        <v>8338117</v>
      </c>
      <c r="K450" s="389">
        <v>0</v>
      </c>
      <c r="L450" s="317">
        <v>8338117</v>
      </c>
      <c r="M450" s="273">
        <v>3661883</v>
      </c>
      <c r="N450" s="315">
        <v>0</v>
      </c>
      <c r="O450" s="152">
        <v>0</v>
      </c>
      <c r="P450" s="456">
        <v>0.69484308333333333</v>
      </c>
    </row>
    <row r="451" spans="1:16" x14ac:dyDescent="0.25">
      <c r="A451" s="688" t="s">
        <v>747</v>
      </c>
      <c r="B451" s="399" t="s">
        <v>167</v>
      </c>
      <c r="C451" s="389">
        <v>1000</v>
      </c>
      <c r="D451" s="389">
        <v>0</v>
      </c>
      <c r="E451" s="389">
        <v>0</v>
      </c>
      <c r="F451" s="389">
        <v>0</v>
      </c>
      <c r="G451" s="389">
        <v>0</v>
      </c>
      <c r="H451" s="152">
        <v>1000</v>
      </c>
      <c r="I451" s="389">
        <v>0</v>
      </c>
      <c r="J451" s="389">
        <v>0</v>
      </c>
      <c r="K451" s="389">
        <v>0</v>
      </c>
      <c r="L451" s="317">
        <v>0</v>
      </c>
      <c r="M451" s="273">
        <v>1000</v>
      </c>
      <c r="N451" s="315">
        <v>0</v>
      </c>
      <c r="O451" s="152">
        <v>0</v>
      </c>
      <c r="P451" s="456">
        <v>0</v>
      </c>
    </row>
    <row r="452" spans="1:16" x14ac:dyDescent="0.25">
      <c r="A452" s="688"/>
      <c r="B452" s="398" t="s">
        <v>748</v>
      </c>
      <c r="C452" s="382"/>
      <c r="D452" s="382"/>
      <c r="E452" s="382"/>
      <c r="F452" s="382"/>
      <c r="G452" s="382"/>
      <c r="H452" s="152"/>
      <c r="I452" s="382"/>
      <c r="J452" s="382"/>
      <c r="K452" s="382"/>
      <c r="L452" s="382"/>
      <c r="M452" s="273"/>
      <c r="N452" s="312"/>
      <c r="O452" s="312"/>
      <c r="P452" s="312"/>
    </row>
    <row r="453" spans="1:16" x14ac:dyDescent="0.25">
      <c r="A453" s="688"/>
      <c r="B453" s="398" t="s">
        <v>749</v>
      </c>
      <c r="C453" s="382"/>
      <c r="D453" s="382"/>
      <c r="E453" s="382"/>
      <c r="F453" s="382"/>
      <c r="G453" s="382"/>
      <c r="H453" s="152"/>
      <c r="I453" s="382"/>
      <c r="J453" s="382"/>
      <c r="K453" s="382"/>
      <c r="L453" s="382"/>
      <c r="M453" s="273"/>
      <c r="N453" s="312"/>
      <c r="O453" s="312"/>
      <c r="P453" s="312"/>
    </row>
    <row r="454" spans="1:16" x14ac:dyDescent="0.25">
      <c r="A454" s="688"/>
      <c r="B454" s="398" t="s">
        <v>750</v>
      </c>
      <c r="C454" s="382"/>
      <c r="D454" s="382"/>
      <c r="E454" s="382"/>
      <c r="F454" s="382"/>
      <c r="G454" s="382"/>
      <c r="H454" s="152"/>
      <c r="I454" s="382"/>
      <c r="J454" s="382"/>
      <c r="K454" s="382"/>
      <c r="L454" s="382"/>
      <c r="M454" s="273"/>
      <c r="N454" s="312"/>
      <c r="O454" s="312"/>
      <c r="P454" s="312"/>
    </row>
    <row r="455" spans="1:16" ht="25.5" x14ac:dyDescent="0.25">
      <c r="A455" s="688"/>
      <c r="B455" s="398" t="s">
        <v>751</v>
      </c>
      <c r="C455" s="382"/>
      <c r="D455" s="382"/>
      <c r="E455" s="382"/>
      <c r="F455" s="382"/>
      <c r="G455" s="382"/>
      <c r="H455" s="152"/>
      <c r="I455" s="382"/>
      <c r="J455" s="382"/>
      <c r="K455" s="382"/>
      <c r="L455" s="382"/>
      <c r="M455" s="273"/>
      <c r="N455" s="312"/>
      <c r="O455" s="312"/>
      <c r="P455" s="312"/>
    </row>
    <row r="456" spans="1:16" ht="38.25" x14ac:dyDescent="0.25">
      <c r="A456" s="692">
        <v>2210275</v>
      </c>
      <c r="B456" s="398" t="s">
        <v>752</v>
      </c>
      <c r="C456" s="382"/>
      <c r="D456" s="382"/>
      <c r="E456" s="382"/>
      <c r="F456" s="382"/>
      <c r="G456" s="382"/>
      <c r="H456" s="152"/>
      <c r="I456" s="382"/>
      <c r="J456" s="382"/>
      <c r="K456" s="382"/>
      <c r="L456" s="382"/>
      <c r="M456" s="273"/>
      <c r="N456" s="312"/>
      <c r="O456" s="312"/>
      <c r="P456" s="312"/>
    </row>
    <row r="457" spans="1:16" x14ac:dyDescent="0.25">
      <c r="A457" s="688" t="s">
        <v>753</v>
      </c>
      <c r="B457" s="399" t="s">
        <v>303</v>
      </c>
      <c r="C457" s="389">
        <v>2537824000</v>
      </c>
      <c r="D457" s="389">
        <v>0</v>
      </c>
      <c r="E457" s="389">
        <v>0</v>
      </c>
      <c r="F457" s="389">
        <v>0</v>
      </c>
      <c r="G457" s="389">
        <v>337824000</v>
      </c>
      <c r="H457" s="152">
        <v>2200000000</v>
      </c>
      <c r="I457" s="389">
        <v>2200000000</v>
      </c>
      <c r="J457" s="389">
        <v>1238136945.5799999</v>
      </c>
      <c r="K457" s="389">
        <v>0</v>
      </c>
      <c r="L457" s="317">
        <v>0</v>
      </c>
      <c r="M457" s="273">
        <v>0</v>
      </c>
      <c r="N457" s="315">
        <v>961863054.42000008</v>
      </c>
      <c r="O457" s="152">
        <v>1238136945.5799999</v>
      </c>
      <c r="P457" s="456">
        <v>0.56278952071818178</v>
      </c>
    </row>
    <row r="458" spans="1:16" x14ac:dyDescent="0.25">
      <c r="A458" s="688"/>
      <c r="B458" s="398"/>
      <c r="C458" s="389"/>
      <c r="D458" s="389"/>
      <c r="E458" s="389"/>
      <c r="F458" s="389"/>
      <c r="G458" s="389"/>
      <c r="H458" s="152"/>
      <c r="I458" s="389"/>
      <c r="J458" s="390"/>
      <c r="K458" s="389"/>
      <c r="L458" s="389"/>
      <c r="M458" s="273"/>
      <c r="N458" s="331"/>
      <c r="O458" s="331"/>
      <c r="P458" s="312"/>
    </row>
    <row r="459" spans="1:16" ht="25.5" x14ac:dyDescent="0.25">
      <c r="A459" s="707"/>
      <c r="B459" s="398" t="s">
        <v>754</v>
      </c>
      <c r="C459" s="389"/>
      <c r="D459" s="389"/>
      <c r="E459" s="389"/>
      <c r="F459" s="389"/>
      <c r="G459" s="389"/>
      <c r="H459" s="152"/>
      <c r="I459" s="389"/>
      <c r="J459" s="390"/>
      <c r="K459" s="389"/>
      <c r="L459" s="389"/>
      <c r="M459" s="273"/>
      <c r="N459" s="331"/>
      <c r="O459" s="331"/>
      <c r="P459" s="312"/>
    </row>
    <row r="460" spans="1:16" x14ac:dyDescent="0.2">
      <c r="A460" s="708" t="s">
        <v>477</v>
      </c>
      <c r="B460" s="364" t="s">
        <v>755</v>
      </c>
      <c r="C460" s="389"/>
      <c r="D460" s="389"/>
      <c r="E460" s="389"/>
      <c r="F460" s="389"/>
      <c r="G460" s="389"/>
      <c r="H460" s="152"/>
      <c r="I460" s="389"/>
      <c r="J460" s="390"/>
      <c r="K460" s="389"/>
      <c r="L460" s="389"/>
      <c r="M460" s="273"/>
      <c r="N460" s="331"/>
      <c r="O460" s="331"/>
      <c r="P460" s="312"/>
    </row>
    <row r="461" spans="1:16" ht="15" x14ac:dyDescent="0.25">
      <c r="A461" s="709" t="s">
        <v>756</v>
      </c>
      <c r="B461" s="705" t="s">
        <v>303</v>
      </c>
      <c r="C461" s="389">
        <v>0</v>
      </c>
      <c r="D461" s="389">
        <v>0</v>
      </c>
      <c r="E461" s="389">
        <v>0</v>
      </c>
      <c r="F461" s="389">
        <v>5548556323.21</v>
      </c>
      <c r="G461" s="389">
        <v>0</v>
      </c>
      <c r="H461" s="152">
        <v>5548556323.21</v>
      </c>
      <c r="I461" s="508">
        <v>5548556323.21</v>
      </c>
      <c r="J461" s="666">
        <v>5320561744.79</v>
      </c>
      <c r="K461" s="389">
        <v>0</v>
      </c>
      <c r="L461" s="317">
        <v>4294511866.98</v>
      </c>
      <c r="M461" s="273">
        <v>0</v>
      </c>
      <c r="N461" s="315">
        <v>227994578.42000008</v>
      </c>
      <c r="O461" s="152">
        <v>1026049877.8099999</v>
      </c>
      <c r="P461" s="456">
        <v>0.958909207163261</v>
      </c>
    </row>
    <row r="462" spans="1:16" ht="25.5" x14ac:dyDescent="0.25">
      <c r="A462" s="710">
        <v>2210255</v>
      </c>
      <c r="B462" s="398" t="s">
        <v>757</v>
      </c>
      <c r="C462" s="389"/>
      <c r="D462" s="389"/>
      <c r="E462" s="389"/>
      <c r="F462" s="389"/>
      <c r="G462" s="389"/>
      <c r="H462" s="152"/>
      <c r="I462" s="389"/>
      <c r="J462" s="390"/>
      <c r="K462" s="389"/>
      <c r="L462" s="389"/>
      <c r="M462" s="273"/>
      <c r="N462" s="331"/>
      <c r="O462" s="331"/>
      <c r="P462" s="312"/>
    </row>
    <row r="463" spans="1:16" x14ac:dyDescent="0.25">
      <c r="A463" s="707">
        <v>22105224</v>
      </c>
      <c r="B463" s="399" t="s">
        <v>758</v>
      </c>
      <c r="C463" s="389">
        <v>0</v>
      </c>
      <c r="D463" s="389">
        <v>0</v>
      </c>
      <c r="E463" s="389">
        <v>0</v>
      </c>
      <c r="F463" s="389">
        <v>279367000</v>
      </c>
      <c r="G463" s="389">
        <v>0</v>
      </c>
      <c r="H463" s="152">
        <v>279367000</v>
      </c>
      <c r="I463" s="389">
        <v>279367000</v>
      </c>
      <c r="J463" s="401">
        <v>279367000</v>
      </c>
      <c r="K463" s="389">
        <v>0</v>
      </c>
      <c r="L463" s="389">
        <v>279367000</v>
      </c>
      <c r="M463" s="273">
        <v>0</v>
      </c>
      <c r="N463" s="315">
        <v>0</v>
      </c>
      <c r="O463" s="152">
        <v>0</v>
      </c>
      <c r="P463" s="456">
        <v>1</v>
      </c>
    </row>
    <row r="464" spans="1:16" ht="25.5" x14ac:dyDescent="0.2">
      <c r="A464" s="688" t="s">
        <v>759</v>
      </c>
      <c r="B464" s="399" t="s">
        <v>760</v>
      </c>
      <c r="C464" s="389">
        <v>6000000000</v>
      </c>
      <c r="D464" s="389">
        <v>0</v>
      </c>
      <c r="E464" s="389">
        <v>0</v>
      </c>
      <c r="F464" s="389"/>
      <c r="G464" s="389">
        <v>279367000</v>
      </c>
      <c r="H464" s="152">
        <v>5720633000</v>
      </c>
      <c r="I464" s="508">
        <v>5720633000</v>
      </c>
      <c r="J464" s="666">
        <v>5720633000</v>
      </c>
      <c r="K464" s="389">
        <v>0</v>
      </c>
      <c r="L464" s="317">
        <v>5707256201.1999998</v>
      </c>
      <c r="M464" s="273">
        <v>0</v>
      </c>
      <c r="N464" s="315">
        <v>0</v>
      </c>
      <c r="O464" s="152">
        <v>13376798.800000191</v>
      </c>
      <c r="P464" s="456">
        <v>1</v>
      </c>
    </row>
    <row r="465" spans="1:16" ht="25.5" x14ac:dyDescent="0.25">
      <c r="A465" s="688" t="s">
        <v>761</v>
      </c>
      <c r="B465" s="399" t="s">
        <v>762</v>
      </c>
      <c r="C465" s="389">
        <v>20000000</v>
      </c>
      <c r="D465" s="389">
        <v>0</v>
      </c>
      <c r="E465" s="389">
        <v>0</v>
      </c>
      <c r="F465" s="389">
        <v>0</v>
      </c>
      <c r="G465" s="389">
        <v>0</v>
      </c>
      <c r="H465" s="152">
        <v>20000000</v>
      </c>
      <c r="I465" s="389">
        <v>0</v>
      </c>
      <c r="J465" s="390">
        <v>0</v>
      </c>
      <c r="K465" s="389">
        <v>0</v>
      </c>
      <c r="L465" s="317">
        <v>0</v>
      </c>
      <c r="M465" s="273">
        <v>20000000</v>
      </c>
      <c r="N465" s="315">
        <v>0</v>
      </c>
      <c r="O465" s="152">
        <v>0</v>
      </c>
      <c r="P465" s="456">
        <v>0</v>
      </c>
    </row>
    <row r="466" spans="1:16" x14ac:dyDescent="0.25">
      <c r="A466" s="692">
        <v>2210662</v>
      </c>
      <c r="B466" s="398" t="s">
        <v>763</v>
      </c>
      <c r="C466" s="389"/>
      <c r="D466" s="389"/>
      <c r="E466" s="389"/>
      <c r="F466" s="389"/>
      <c r="G466" s="389"/>
      <c r="H466" s="152"/>
      <c r="I466" s="389"/>
      <c r="J466" s="390"/>
      <c r="K466" s="389"/>
      <c r="L466" s="389"/>
      <c r="M466" s="273"/>
      <c r="N466" s="331"/>
      <c r="O466" s="331"/>
      <c r="P466" s="312"/>
    </row>
    <row r="467" spans="1:16" x14ac:dyDescent="0.2">
      <c r="A467" s="688" t="s">
        <v>764</v>
      </c>
      <c r="B467" s="399" t="s">
        <v>765</v>
      </c>
      <c r="C467" s="389">
        <v>2000000000</v>
      </c>
      <c r="D467" s="389">
        <v>0</v>
      </c>
      <c r="E467" s="389">
        <v>0</v>
      </c>
      <c r="F467" s="389">
        <v>1359998312</v>
      </c>
      <c r="G467" s="389">
        <v>0</v>
      </c>
      <c r="H467" s="152">
        <v>3359998312</v>
      </c>
      <c r="I467" s="508">
        <v>3331537940.6300001</v>
      </c>
      <c r="J467" s="666">
        <v>3306292779.0900002</v>
      </c>
      <c r="K467" s="389">
        <v>0</v>
      </c>
      <c r="L467" s="317">
        <v>1927537012.49</v>
      </c>
      <c r="M467" s="273">
        <v>28460371.369999886</v>
      </c>
      <c r="N467" s="315">
        <v>25245161.539999962</v>
      </c>
      <c r="O467" s="152">
        <v>1378755766.6000001</v>
      </c>
      <c r="P467" s="456">
        <v>0.98401620241349697</v>
      </c>
    </row>
    <row r="468" spans="1:16" ht="25.5" x14ac:dyDescent="0.25">
      <c r="A468" s="688" t="s">
        <v>766</v>
      </c>
      <c r="B468" s="399" t="s">
        <v>767</v>
      </c>
      <c r="C468" s="389">
        <v>0</v>
      </c>
      <c r="D468" s="389">
        <v>0</v>
      </c>
      <c r="E468" s="389">
        <v>0</v>
      </c>
      <c r="F468" s="389">
        <v>0</v>
      </c>
      <c r="G468" s="389">
        <v>0</v>
      </c>
      <c r="H468" s="152">
        <v>0</v>
      </c>
      <c r="I468" s="389">
        <v>0</v>
      </c>
      <c r="J468" s="390">
        <v>0</v>
      </c>
      <c r="K468" s="389">
        <v>0</v>
      </c>
      <c r="L468" s="317">
        <v>0</v>
      </c>
      <c r="M468" s="273">
        <v>0</v>
      </c>
      <c r="N468" s="315">
        <v>0</v>
      </c>
      <c r="O468" s="152">
        <v>0</v>
      </c>
      <c r="P468" s="456">
        <v>0</v>
      </c>
    </row>
    <row r="469" spans="1:16" x14ac:dyDescent="0.25">
      <c r="A469" s="688"/>
      <c r="B469" s="380"/>
      <c r="C469" s="381"/>
      <c r="D469" s="382"/>
      <c r="E469" s="382"/>
      <c r="F469" s="382"/>
      <c r="G469" s="382"/>
      <c r="H469" s="152"/>
      <c r="I469" s="381"/>
      <c r="J469" s="384"/>
      <c r="K469" s="382"/>
      <c r="L469" s="381"/>
      <c r="M469" s="273"/>
      <c r="N469" s="309"/>
      <c r="O469" s="309"/>
      <c r="P469" s="309"/>
    </row>
    <row r="470" spans="1:16" x14ac:dyDescent="0.25">
      <c r="A470" s="688"/>
      <c r="B470" s="398" t="s">
        <v>768</v>
      </c>
      <c r="C470" s="382"/>
      <c r="D470" s="382"/>
      <c r="E470" s="382"/>
      <c r="F470" s="382"/>
      <c r="G470" s="382"/>
      <c r="H470" s="152"/>
      <c r="I470" s="382"/>
      <c r="J470" s="399"/>
      <c r="K470" s="382"/>
      <c r="L470" s="382"/>
      <c r="M470" s="402"/>
      <c r="N470" s="312"/>
      <c r="O470" s="312"/>
      <c r="P470" s="312"/>
    </row>
    <row r="471" spans="1:16" x14ac:dyDescent="0.25">
      <c r="A471" s="692">
        <v>2210661</v>
      </c>
      <c r="B471" s="398" t="s">
        <v>769</v>
      </c>
      <c r="C471" s="382"/>
      <c r="D471" s="382"/>
      <c r="E471" s="382"/>
      <c r="F471" s="382"/>
      <c r="G471" s="382"/>
      <c r="H471" s="152"/>
      <c r="I471" s="382"/>
      <c r="J471" s="399"/>
      <c r="K471" s="382"/>
      <c r="L471" s="382"/>
      <c r="M471" s="273"/>
      <c r="N471" s="312"/>
      <c r="O471" s="312"/>
      <c r="P471" s="312"/>
    </row>
    <row r="472" spans="1:16" x14ac:dyDescent="0.25">
      <c r="A472" s="688" t="s">
        <v>770</v>
      </c>
      <c r="B472" s="399" t="s">
        <v>303</v>
      </c>
      <c r="C472" s="389">
        <v>500000000</v>
      </c>
      <c r="D472" s="389">
        <v>0</v>
      </c>
      <c r="E472" s="389">
        <v>0</v>
      </c>
      <c r="F472" s="389">
        <v>0</v>
      </c>
      <c r="G472" s="389">
        <v>0</v>
      </c>
      <c r="H472" s="152">
        <v>500000000</v>
      </c>
      <c r="I472" s="389">
        <v>500000000</v>
      </c>
      <c r="J472" s="390">
        <v>493250628</v>
      </c>
      <c r="K472" s="389">
        <v>0</v>
      </c>
      <c r="L472" s="389">
        <v>147975188.40000001</v>
      </c>
      <c r="M472" s="273">
        <v>0</v>
      </c>
      <c r="N472" s="315">
        <v>6749372</v>
      </c>
      <c r="O472" s="152">
        <v>345275439.60000002</v>
      </c>
      <c r="P472" s="456">
        <v>0.98650125600000005</v>
      </c>
    </row>
    <row r="473" spans="1:16" x14ac:dyDescent="0.25">
      <c r="A473" s="688"/>
      <c r="B473" s="399"/>
      <c r="C473" s="389"/>
      <c r="D473" s="389"/>
      <c r="E473" s="389"/>
      <c r="F473" s="389"/>
      <c r="G473" s="389"/>
      <c r="H473" s="152"/>
      <c r="I473" s="389"/>
      <c r="J473" s="390"/>
      <c r="K473" s="389"/>
      <c r="L473" s="389"/>
      <c r="M473" s="273"/>
      <c r="N473" s="315"/>
      <c r="O473" s="273"/>
      <c r="P473" s="456"/>
    </row>
    <row r="474" spans="1:16" x14ac:dyDescent="0.25">
      <c r="A474" s="688"/>
      <c r="B474" s="398"/>
      <c r="C474" s="382"/>
      <c r="D474" s="382"/>
      <c r="E474" s="382"/>
      <c r="F474" s="382"/>
      <c r="G474" s="382"/>
      <c r="H474" s="152"/>
      <c r="I474" s="382"/>
      <c r="J474" s="399"/>
      <c r="K474" s="382"/>
      <c r="L474" s="382"/>
      <c r="M474" s="273"/>
      <c r="N474" s="312"/>
      <c r="O474" s="312"/>
      <c r="P474" s="312"/>
    </row>
    <row r="475" spans="1:16" x14ac:dyDescent="0.25">
      <c r="A475" s="688"/>
      <c r="B475" s="398" t="s">
        <v>771</v>
      </c>
      <c r="C475" s="382"/>
      <c r="D475" s="382"/>
      <c r="E475" s="382"/>
      <c r="F475" s="382"/>
      <c r="G475" s="382"/>
      <c r="H475" s="152"/>
      <c r="I475" s="382"/>
      <c r="J475" s="399"/>
      <c r="K475" s="382"/>
      <c r="L475" s="382"/>
      <c r="M475" s="273"/>
      <c r="N475" s="312"/>
      <c r="O475" s="312"/>
      <c r="P475" s="312"/>
    </row>
    <row r="476" spans="1:16" ht="25.5" x14ac:dyDescent="0.25">
      <c r="A476" s="688"/>
      <c r="B476" s="398" t="s">
        <v>772</v>
      </c>
      <c r="C476" s="382"/>
      <c r="D476" s="382"/>
      <c r="E476" s="382"/>
      <c r="F476" s="382"/>
      <c r="G476" s="382"/>
      <c r="H476" s="152"/>
      <c r="I476" s="382"/>
      <c r="J476" s="399"/>
      <c r="K476" s="382"/>
      <c r="L476" s="382"/>
      <c r="M476" s="273"/>
      <c r="N476" s="312"/>
      <c r="O476" s="312"/>
      <c r="P476" s="312"/>
    </row>
    <row r="477" spans="1:16" x14ac:dyDescent="0.25">
      <c r="A477" s="688"/>
      <c r="B477" s="398" t="s">
        <v>773</v>
      </c>
      <c r="C477" s="382"/>
      <c r="D477" s="382"/>
      <c r="E477" s="382"/>
      <c r="F477" s="382"/>
      <c r="G477" s="382"/>
      <c r="H477" s="152"/>
      <c r="I477" s="382"/>
      <c r="J477" s="382"/>
      <c r="K477" s="382"/>
      <c r="L477" s="382"/>
      <c r="M477" s="273"/>
      <c r="N477" s="312"/>
      <c r="O477" s="312"/>
      <c r="P477" s="312"/>
    </row>
    <row r="478" spans="1:16" ht="38.25" x14ac:dyDescent="0.25">
      <c r="A478" s="688"/>
      <c r="B478" s="398" t="s">
        <v>774</v>
      </c>
      <c r="C478" s="389"/>
      <c r="D478" s="389"/>
      <c r="E478" s="389"/>
      <c r="F478" s="389"/>
      <c r="G478" s="389"/>
      <c r="H478" s="152"/>
      <c r="I478" s="389"/>
      <c r="J478" s="389"/>
      <c r="K478" s="389"/>
      <c r="L478" s="389"/>
      <c r="M478" s="273"/>
      <c r="N478" s="315"/>
      <c r="O478" s="152"/>
      <c r="P478" s="456"/>
    </row>
    <row r="479" spans="1:16" x14ac:dyDescent="0.25">
      <c r="A479" s="688">
        <v>22101721</v>
      </c>
      <c r="B479" s="399" t="s">
        <v>303</v>
      </c>
      <c r="C479" s="389">
        <v>0</v>
      </c>
      <c r="D479" s="389">
        <v>0</v>
      </c>
      <c r="E479" s="389">
        <v>0</v>
      </c>
      <c r="F479" s="389">
        <v>900000000</v>
      </c>
      <c r="G479" s="389">
        <v>843458000</v>
      </c>
      <c r="H479" s="152">
        <v>56542000</v>
      </c>
      <c r="I479" s="389">
        <v>0</v>
      </c>
      <c r="J479" s="389">
        <v>0</v>
      </c>
      <c r="K479" s="389">
        <v>0</v>
      </c>
      <c r="L479" s="389">
        <v>0</v>
      </c>
      <c r="M479" s="273">
        <v>56542000</v>
      </c>
      <c r="N479" s="315">
        <v>0</v>
      </c>
      <c r="O479" s="152">
        <v>0</v>
      </c>
      <c r="P479" s="456">
        <v>0</v>
      </c>
    </row>
    <row r="480" spans="1:16" ht="25.5" x14ac:dyDescent="0.25">
      <c r="A480" s="711">
        <v>2210666</v>
      </c>
      <c r="B480" s="712" t="s">
        <v>775</v>
      </c>
      <c r="C480" s="576"/>
      <c r="D480" s="576"/>
      <c r="E480" s="576"/>
      <c r="F480" s="576"/>
      <c r="G480" s="576"/>
      <c r="H480" s="170"/>
      <c r="I480" s="576"/>
      <c r="J480" s="713"/>
      <c r="K480" s="576"/>
      <c r="L480" s="576"/>
      <c r="M480" s="559"/>
      <c r="N480" s="576"/>
      <c r="O480" s="170"/>
      <c r="P480" s="675"/>
    </row>
    <row r="481" spans="1:16" x14ac:dyDescent="0.2">
      <c r="A481" s="714">
        <v>22106661</v>
      </c>
      <c r="B481" s="715" t="s">
        <v>776</v>
      </c>
      <c r="C481" s="698">
        <v>17853882951</v>
      </c>
      <c r="D481" s="698">
        <v>0</v>
      </c>
      <c r="E481" s="698">
        <v>0</v>
      </c>
      <c r="F481" s="698">
        <v>1500000000</v>
      </c>
      <c r="G481" s="698">
        <v>25091729.07</v>
      </c>
      <c r="H481" s="49">
        <v>19328791221.93</v>
      </c>
      <c r="I481" s="716">
        <v>18024071737.459999</v>
      </c>
      <c r="J481" s="717">
        <v>14465084649.65</v>
      </c>
      <c r="K481" s="698">
        <v>0</v>
      </c>
      <c r="L481" s="717">
        <v>9287521640.25</v>
      </c>
      <c r="M481" s="699">
        <v>1304719484.4700012</v>
      </c>
      <c r="N481" s="700">
        <v>3558987087.8099995</v>
      </c>
      <c r="O481" s="49">
        <v>5177563009.3999996</v>
      </c>
      <c r="P481" s="681">
        <v>0.74836985321866634</v>
      </c>
    </row>
    <row r="482" spans="1:16" ht="25.5" x14ac:dyDescent="0.2">
      <c r="A482" s="718">
        <v>22106662</v>
      </c>
      <c r="B482" s="575" t="s">
        <v>777</v>
      </c>
      <c r="C482" s="576">
        <v>0</v>
      </c>
      <c r="D482" s="576">
        <v>0</v>
      </c>
      <c r="E482" s="576">
        <v>0</v>
      </c>
      <c r="F482" s="576">
        <v>25091729.07</v>
      </c>
      <c r="G482" s="576"/>
      <c r="H482" s="170">
        <v>25091729.07</v>
      </c>
      <c r="I482" s="569">
        <v>25091729.07</v>
      </c>
      <c r="J482" s="577">
        <v>25091729.07</v>
      </c>
      <c r="K482" s="576">
        <v>0</v>
      </c>
      <c r="L482" s="577">
        <v>25091729.07</v>
      </c>
      <c r="M482" s="559">
        <v>0</v>
      </c>
      <c r="N482" s="563">
        <v>0</v>
      </c>
      <c r="O482" s="170">
        <v>0</v>
      </c>
      <c r="P482" s="675">
        <v>1</v>
      </c>
    </row>
    <row r="483" spans="1:16" ht="25.5" x14ac:dyDescent="0.2">
      <c r="A483" s="719">
        <v>22106665</v>
      </c>
      <c r="B483" s="384" t="s">
        <v>778</v>
      </c>
      <c r="C483" s="389">
        <v>6625000000</v>
      </c>
      <c r="D483" s="389">
        <v>0</v>
      </c>
      <c r="E483" s="389">
        <v>0</v>
      </c>
      <c r="F483" s="389">
        <v>500000000</v>
      </c>
      <c r="G483" s="389">
        <v>0</v>
      </c>
      <c r="H483" s="152">
        <v>7125000000</v>
      </c>
      <c r="I483" s="508">
        <v>6480487783.0200005</v>
      </c>
      <c r="J483" s="666">
        <v>4852761834.3199997</v>
      </c>
      <c r="K483" s="389">
        <v>221374901.80000001</v>
      </c>
      <c r="L483" s="666">
        <v>2733370640.5</v>
      </c>
      <c r="M483" s="273">
        <v>644512216.97999954</v>
      </c>
      <c r="N483" s="315">
        <v>1627725948.7000008</v>
      </c>
      <c r="O483" s="152">
        <v>1898016292.0199995</v>
      </c>
      <c r="P483" s="410">
        <v>0.68108938025543853</v>
      </c>
    </row>
    <row r="484" spans="1:16" ht="25.5" x14ac:dyDescent="0.2">
      <c r="A484" s="719">
        <v>22106666</v>
      </c>
      <c r="B484" s="404" t="s">
        <v>779</v>
      </c>
      <c r="C484" s="389">
        <v>14500000000</v>
      </c>
      <c r="D484" s="389">
        <v>0</v>
      </c>
      <c r="E484" s="389">
        <v>0</v>
      </c>
      <c r="F484" s="389">
        <v>0</v>
      </c>
      <c r="G484" s="389">
        <v>2000000000</v>
      </c>
      <c r="H484" s="152">
        <v>12500000000</v>
      </c>
      <c r="I484" s="508">
        <v>10004172740</v>
      </c>
      <c r="J484" s="666">
        <v>10004172740</v>
      </c>
      <c r="K484" s="389">
        <v>0</v>
      </c>
      <c r="L484" s="666">
        <v>9004172740</v>
      </c>
      <c r="M484" s="273">
        <v>2495827260</v>
      </c>
      <c r="N484" s="315">
        <v>0</v>
      </c>
      <c r="O484" s="152">
        <v>1000000000</v>
      </c>
      <c r="P484" s="410">
        <v>0.80033381920000002</v>
      </c>
    </row>
    <row r="485" spans="1:16" x14ac:dyDescent="0.2">
      <c r="A485" s="719">
        <v>22106667</v>
      </c>
      <c r="B485" s="384" t="s">
        <v>167</v>
      </c>
      <c r="C485" s="389">
        <v>800000000</v>
      </c>
      <c r="D485" s="389">
        <v>0</v>
      </c>
      <c r="E485" s="389">
        <v>0</v>
      </c>
      <c r="F485" s="389">
        <v>0</v>
      </c>
      <c r="G485" s="389">
        <v>0</v>
      </c>
      <c r="H485" s="152">
        <v>800000000</v>
      </c>
      <c r="I485" s="508">
        <v>525537567.39999998</v>
      </c>
      <c r="J485" s="390">
        <v>525537567.39999998</v>
      </c>
      <c r="K485" s="389">
        <v>0</v>
      </c>
      <c r="L485" s="389">
        <v>156784011.25999999</v>
      </c>
      <c r="M485" s="273">
        <v>274462432.60000002</v>
      </c>
      <c r="N485" s="315">
        <v>0</v>
      </c>
      <c r="O485" s="152">
        <v>368753556.13999999</v>
      </c>
      <c r="P485" s="410">
        <v>0.65692195924999996</v>
      </c>
    </row>
    <row r="486" spans="1:16" ht="25.5" x14ac:dyDescent="0.25">
      <c r="A486" s="719">
        <v>22106669</v>
      </c>
      <c r="B486" s="384" t="s">
        <v>780</v>
      </c>
      <c r="C486" s="389">
        <v>0</v>
      </c>
      <c r="D486" s="389">
        <v>29543848926.82</v>
      </c>
      <c r="E486" s="389">
        <v>0</v>
      </c>
      <c r="F486" s="389">
        <v>0</v>
      </c>
      <c r="G486" s="389">
        <v>0</v>
      </c>
      <c r="H486" s="152">
        <v>29543848926.82</v>
      </c>
      <c r="I486" s="389">
        <v>0</v>
      </c>
      <c r="J486" s="390">
        <v>0</v>
      </c>
      <c r="K486" s="389">
        <v>0</v>
      </c>
      <c r="L486" s="389">
        <v>0</v>
      </c>
      <c r="M486" s="273">
        <v>29543848926.82</v>
      </c>
      <c r="N486" s="315">
        <v>0</v>
      </c>
      <c r="O486" s="152">
        <v>0</v>
      </c>
      <c r="P486" s="410">
        <v>0</v>
      </c>
    </row>
    <row r="487" spans="1:16" ht="25.5" x14ac:dyDescent="0.2">
      <c r="A487" s="720">
        <v>2210892</v>
      </c>
      <c r="B487" s="380" t="s">
        <v>781</v>
      </c>
      <c r="C487" s="389"/>
      <c r="D487" s="389"/>
      <c r="E487" s="389"/>
      <c r="F487" s="389"/>
      <c r="G487" s="389"/>
      <c r="H487" s="152"/>
      <c r="I487" s="508"/>
      <c r="J487" s="390"/>
      <c r="K487" s="389"/>
      <c r="L487" s="389"/>
      <c r="M487" s="273"/>
      <c r="N487" s="315"/>
      <c r="O487" s="152"/>
      <c r="P487" s="410"/>
    </row>
    <row r="488" spans="1:16" x14ac:dyDescent="0.25">
      <c r="A488" s="719">
        <v>22108925</v>
      </c>
      <c r="B488" s="384" t="s">
        <v>782</v>
      </c>
      <c r="C488" s="389">
        <v>0</v>
      </c>
      <c r="D488" s="389">
        <v>425083333</v>
      </c>
      <c r="E488" s="389">
        <v>0</v>
      </c>
      <c r="F488" s="389">
        <v>0</v>
      </c>
      <c r="G488" s="389">
        <v>0</v>
      </c>
      <c r="H488" s="152">
        <v>425083333</v>
      </c>
      <c r="I488" s="389">
        <v>383590144.06999999</v>
      </c>
      <c r="J488" s="390">
        <v>383590144.06999999</v>
      </c>
      <c r="K488" s="389"/>
      <c r="L488" s="389">
        <v>383590144.06999999</v>
      </c>
      <c r="M488" s="273">
        <v>41493188.930000007</v>
      </c>
      <c r="N488" s="315">
        <v>0</v>
      </c>
      <c r="O488" s="152">
        <v>0</v>
      </c>
      <c r="P488" s="410">
        <v>0.90238810673388592</v>
      </c>
    </row>
    <row r="489" spans="1:16" ht="15" x14ac:dyDescent="0.25">
      <c r="A489" s="719"/>
      <c r="B489" s="384"/>
      <c r="C489" s="389"/>
      <c r="D489" s="389"/>
      <c r="E489" s="389"/>
      <c r="F489" s="389"/>
      <c r="G489" s="389"/>
      <c r="H489" s="152"/>
      <c r="I489" s="721"/>
      <c r="J489" s="389"/>
      <c r="K489" s="389"/>
      <c r="L489" s="389"/>
      <c r="M489" s="273"/>
      <c r="N489" s="315"/>
      <c r="O489" s="152"/>
      <c r="P489" s="410"/>
    </row>
    <row r="490" spans="1:16" x14ac:dyDescent="0.25">
      <c r="A490" s="688"/>
      <c r="B490" s="398" t="s">
        <v>783</v>
      </c>
      <c r="C490" s="382"/>
      <c r="D490" s="382"/>
      <c r="E490" s="382"/>
      <c r="F490" s="382"/>
      <c r="G490" s="382"/>
      <c r="H490" s="152"/>
      <c r="I490" s="382"/>
      <c r="J490" s="382"/>
      <c r="K490" s="382"/>
      <c r="L490" s="382"/>
      <c r="M490" s="273"/>
      <c r="N490" s="327"/>
      <c r="O490" s="312"/>
      <c r="P490" s="312"/>
    </row>
    <row r="491" spans="1:16" x14ac:dyDescent="0.25">
      <c r="A491" s="688"/>
      <c r="B491" s="398" t="s">
        <v>773</v>
      </c>
      <c r="C491" s="382"/>
      <c r="D491" s="382"/>
      <c r="E491" s="382"/>
      <c r="F491" s="382"/>
      <c r="G491" s="382"/>
      <c r="H491" s="152"/>
      <c r="I491" s="382"/>
      <c r="J491" s="382"/>
      <c r="K491" s="382"/>
      <c r="L491" s="382"/>
      <c r="M491" s="272"/>
      <c r="N491" s="312"/>
      <c r="O491" s="312"/>
      <c r="P491" s="312"/>
    </row>
    <row r="492" spans="1:16" ht="25.5" x14ac:dyDescent="0.25">
      <c r="A492" s="692">
        <v>2210750</v>
      </c>
      <c r="B492" s="398" t="s">
        <v>784</v>
      </c>
      <c r="C492" s="389"/>
      <c r="D492" s="389"/>
      <c r="E492" s="389"/>
      <c r="F492" s="389"/>
      <c r="G492" s="389"/>
      <c r="H492" s="152"/>
      <c r="I492" s="389"/>
      <c r="J492" s="389"/>
      <c r="K492" s="389"/>
      <c r="L492" s="317"/>
      <c r="M492" s="273"/>
      <c r="N492" s="315"/>
      <c r="O492" s="273"/>
      <c r="P492" s="456"/>
    </row>
    <row r="493" spans="1:16" ht="25.5" x14ac:dyDescent="0.25">
      <c r="A493" s="688">
        <v>22107503</v>
      </c>
      <c r="B493" s="399" t="s">
        <v>785</v>
      </c>
      <c r="C493" s="389">
        <v>1926313812</v>
      </c>
      <c r="D493" s="389">
        <v>0</v>
      </c>
      <c r="E493" s="389">
        <v>0</v>
      </c>
      <c r="F493" s="389">
        <v>0</v>
      </c>
      <c r="G493" s="389">
        <v>0</v>
      </c>
      <c r="H493" s="152">
        <v>1926313812</v>
      </c>
      <c r="I493" s="389">
        <v>1926313812</v>
      </c>
      <c r="J493" s="389">
        <v>1604278230</v>
      </c>
      <c r="K493" s="389">
        <v>204568029</v>
      </c>
      <c r="L493" s="389">
        <v>1399710201</v>
      </c>
      <c r="M493" s="273">
        <v>0</v>
      </c>
      <c r="N493" s="315">
        <v>322035582</v>
      </c>
      <c r="O493" s="152">
        <v>0</v>
      </c>
      <c r="P493" s="410">
        <v>0.83282288690769146</v>
      </c>
    </row>
    <row r="494" spans="1:16" ht="25.5" x14ac:dyDescent="0.25">
      <c r="A494" s="688">
        <v>22107504</v>
      </c>
      <c r="B494" s="399" t="s">
        <v>786</v>
      </c>
      <c r="C494" s="389">
        <v>0</v>
      </c>
      <c r="D494" s="389">
        <v>1905538163.8900001</v>
      </c>
      <c r="E494" s="389">
        <v>0</v>
      </c>
      <c r="F494" s="389">
        <v>0</v>
      </c>
      <c r="G494" s="389">
        <v>0</v>
      </c>
      <c r="H494" s="152">
        <v>1905538163.8900001</v>
      </c>
      <c r="I494" s="389">
        <v>149949278</v>
      </c>
      <c r="J494" s="389">
        <v>149949278</v>
      </c>
      <c r="K494" s="389">
        <v>0</v>
      </c>
      <c r="L494" s="389">
        <v>149949278</v>
      </c>
      <c r="M494" s="273">
        <v>1755588885.8900001</v>
      </c>
      <c r="N494" s="315">
        <v>0</v>
      </c>
      <c r="O494" s="152">
        <v>0</v>
      </c>
      <c r="P494" s="410">
        <v>7.869130140846449E-2</v>
      </c>
    </row>
    <row r="495" spans="1:16" ht="38.25" x14ac:dyDescent="0.25">
      <c r="A495" s="688">
        <v>22107507</v>
      </c>
      <c r="B495" s="399" t="s">
        <v>787</v>
      </c>
      <c r="C495" s="389">
        <v>20000000</v>
      </c>
      <c r="D495" s="389">
        <v>0</v>
      </c>
      <c r="E495" s="389">
        <v>0</v>
      </c>
      <c r="F495" s="389">
        <v>0</v>
      </c>
      <c r="G495" s="389">
        <v>0</v>
      </c>
      <c r="H495" s="152">
        <v>20000000</v>
      </c>
      <c r="I495" s="389">
        <v>20000000</v>
      </c>
      <c r="J495" s="389">
        <v>0</v>
      </c>
      <c r="K495" s="389">
        <v>0</v>
      </c>
      <c r="L495" s="389">
        <v>0</v>
      </c>
      <c r="M495" s="273">
        <v>0</v>
      </c>
      <c r="N495" s="315">
        <v>20000000</v>
      </c>
      <c r="O495" s="152">
        <v>0</v>
      </c>
      <c r="P495" s="410">
        <v>0</v>
      </c>
    </row>
    <row r="496" spans="1:16" ht="25.5" x14ac:dyDescent="0.25">
      <c r="A496" s="692">
        <v>2210751</v>
      </c>
      <c r="B496" s="398" t="s">
        <v>788</v>
      </c>
      <c r="C496" s="389"/>
      <c r="D496" s="389"/>
      <c r="E496" s="389"/>
      <c r="F496" s="389"/>
      <c r="G496" s="389"/>
      <c r="H496" s="152"/>
      <c r="I496" s="389"/>
      <c r="J496" s="389"/>
      <c r="K496" s="389"/>
      <c r="L496" s="389"/>
      <c r="M496" s="273"/>
      <c r="N496" s="315"/>
      <c r="O496" s="273"/>
      <c r="P496" s="456"/>
    </row>
    <row r="497" spans="1:16" ht="25.5" x14ac:dyDescent="0.25">
      <c r="A497" s="688">
        <v>22107513</v>
      </c>
      <c r="B497" s="399" t="s">
        <v>785</v>
      </c>
      <c r="C497" s="389">
        <v>404863036</v>
      </c>
      <c r="D497" s="389">
        <v>0</v>
      </c>
      <c r="E497" s="389">
        <v>0</v>
      </c>
      <c r="F497" s="389">
        <v>0</v>
      </c>
      <c r="G497" s="389">
        <v>0</v>
      </c>
      <c r="H497" s="152">
        <v>404863036</v>
      </c>
      <c r="I497" s="389">
        <v>404863036</v>
      </c>
      <c r="J497" s="389">
        <v>404863036</v>
      </c>
      <c r="K497" s="389">
        <v>0</v>
      </c>
      <c r="L497" s="389">
        <v>387479499</v>
      </c>
      <c r="M497" s="273">
        <v>0</v>
      </c>
      <c r="N497" s="315">
        <v>0</v>
      </c>
      <c r="O497" s="152">
        <v>17383537</v>
      </c>
      <c r="P497" s="410">
        <v>1</v>
      </c>
    </row>
    <row r="498" spans="1:16" ht="38.25" x14ac:dyDescent="0.25">
      <c r="A498" s="688">
        <v>22107514</v>
      </c>
      <c r="B498" s="399" t="s">
        <v>789</v>
      </c>
      <c r="C498" s="389">
        <v>0</v>
      </c>
      <c r="D498" s="389">
        <v>455956887.85000002</v>
      </c>
      <c r="E498" s="389">
        <v>0</v>
      </c>
      <c r="F498" s="389">
        <v>0</v>
      </c>
      <c r="G498" s="389">
        <v>0</v>
      </c>
      <c r="H498" s="152">
        <v>455956887.85000002</v>
      </c>
      <c r="I498" s="389">
        <v>109321997</v>
      </c>
      <c r="J498" s="389">
        <v>109321997</v>
      </c>
      <c r="K498" s="389">
        <v>0</v>
      </c>
      <c r="L498" s="389">
        <v>109321997</v>
      </c>
      <c r="M498" s="273">
        <v>346634890.85000002</v>
      </c>
      <c r="N498" s="315">
        <v>0</v>
      </c>
      <c r="O498" s="152">
        <v>0</v>
      </c>
      <c r="P498" s="410">
        <v>0.23976388977364144</v>
      </c>
    </row>
    <row r="499" spans="1:16" ht="38.25" x14ac:dyDescent="0.25">
      <c r="A499" s="688">
        <v>22107515</v>
      </c>
      <c r="B499" s="399" t="s">
        <v>790</v>
      </c>
      <c r="C499" s="389">
        <v>0</v>
      </c>
      <c r="D499" s="389">
        <v>83018092.569999993</v>
      </c>
      <c r="E499" s="389">
        <v>0</v>
      </c>
      <c r="F499" s="389">
        <v>0</v>
      </c>
      <c r="G499" s="389">
        <v>0</v>
      </c>
      <c r="H499" s="152">
        <v>83018092.569999993</v>
      </c>
      <c r="I499" s="389">
        <v>0</v>
      </c>
      <c r="J499" s="389">
        <v>0</v>
      </c>
      <c r="K499" s="389">
        <v>0</v>
      </c>
      <c r="L499" s="389">
        <v>0</v>
      </c>
      <c r="M499" s="273">
        <v>83018092.569999993</v>
      </c>
      <c r="N499" s="315">
        <v>0</v>
      </c>
      <c r="O499" s="152">
        <v>0</v>
      </c>
      <c r="P499" s="410">
        <v>0</v>
      </c>
    </row>
    <row r="500" spans="1:16" ht="25.5" x14ac:dyDescent="0.25">
      <c r="A500" s="692">
        <v>2210752</v>
      </c>
      <c r="B500" s="398" t="s">
        <v>791</v>
      </c>
      <c r="C500" s="389"/>
      <c r="D500" s="389"/>
      <c r="E500" s="389"/>
      <c r="F500" s="389"/>
      <c r="G500" s="389"/>
      <c r="H500" s="152"/>
      <c r="I500" s="389"/>
      <c r="J500" s="389"/>
      <c r="K500" s="389"/>
      <c r="L500" s="389"/>
      <c r="M500" s="273"/>
      <c r="N500" s="315"/>
      <c r="O500" s="273"/>
      <c r="P500" s="410"/>
    </row>
    <row r="501" spans="1:16" ht="25.5" x14ac:dyDescent="0.25">
      <c r="A501" s="689">
        <v>22107523</v>
      </c>
      <c r="B501" s="387" t="s">
        <v>785</v>
      </c>
      <c r="C501" s="389">
        <v>1041147832</v>
      </c>
      <c r="D501" s="389">
        <v>0</v>
      </c>
      <c r="E501" s="389">
        <v>0</v>
      </c>
      <c r="F501" s="389">
        <v>0</v>
      </c>
      <c r="G501" s="389">
        <v>0</v>
      </c>
      <c r="H501" s="152">
        <v>1041147832</v>
      </c>
      <c r="I501" s="389">
        <v>1041147832</v>
      </c>
      <c r="J501" s="389">
        <v>1041147832</v>
      </c>
      <c r="K501" s="389">
        <v>0</v>
      </c>
      <c r="L501" s="389">
        <v>264808073</v>
      </c>
      <c r="M501" s="273">
        <v>0</v>
      </c>
      <c r="N501" s="315">
        <v>0</v>
      </c>
      <c r="O501" s="152">
        <v>776339759</v>
      </c>
      <c r="P501" s="410">
        <v>1</v>
      </c>
    </row>
    <row r="502" spans="1:16" ht="38.25" x14ac:dyDescent="0.25">
      <c r="A502" s="689">
        <v>22107524</v>
      </c>
      <c r="B502" s="387" t="s">
        <v>792</v>
      </c>
      <c r="C502" s="389">
        <v>0</v>
      </c>
      <c r="D502" s="389">
        <v>1337630220.9400001</v>
      </c>
      <c r="E502" s="389">
        <v>0</v>
      </c>
      <c r="F502" s="389">
        <v>0</v>
      </c>
      <c r="G502" s="389">
        <v>0</v>
      </c>
      <c r="H502" s="152">
        <v>1337630220.9400001</v>
      </c>
      <c r="I502" s="389">
        <v>471485704.94</v>
      </c>
      <c r="J502" s="389">
        <v>46962995</v>
      </c>
      <c r="K502" s="389">
        <v>0</v>
      </c>
      <c r="L502" s="389">
        <v>46962995</v>
      </c>
      <c r="M502" s="273">
        <v>866144516</v>
      </c>
      <c r="N502" s="315">
        <v>424522709.94</v>
      </c>
      <c r="O502" s="152">
        <v>0</v>
      </c>
      <c r="P502" s="410">
        <v>3.5109101353135878E-2</v>
      </c>
    </row>
    <row r="503" spans="1:16" x14ac:dyDescent="0.25">
      <c r="A503" s="690">
        <v>2210753</v>
      </c>
      <c r="B503" s="385" t="s">
        <v>793</v>
      </c>
      <c r="C503" s="389"/>
      <c r="D503" s="389"/>
      <c r="E503" s="389"/>
      <c r="F503" s="389"/>
      <c r="G503" s="389"/>
      <c r="H503" s="152"/>
      <c r="I503" s="389"/>
      <c r="J503" s="389"/>
      <c r="K503" s="389"/>
      <c r="L503" s="389"/>
      <c r="M503" s="273"/>
      <c r="N503" s="315"/>
      <c r="O503" s="152"/>
      <c r="P503" s="456"/>
    </row>
    <row r="504" spans="1:16" ht="38.25" x14ac:dyDescent="0.25">
      <c r="A504" s="689">
        <v>22107534</v>
      </c>
      <c r="B504" s="387" t="s">
        <v>792</v>
      </c>
      <c r="C504" s="389">
        <v>0</v>
      </c>
      <c r="D504" s="389">
        <v>1224000000</v>
      </c>
      <c r="E504" s="389">
        <v>0</v>
      </c>
      <c r="F504" s="389">
        <v>0</v>
      </c>
      <c r="G504" s="389">
        <v>0</v>
      </c>
      <c r="H504" s="152">
        <v>1224000000</v>
      </c>
      <c r="I504" s="389">
        <v>1224000000</v>
      </c>
      <c r="J504" s="389">
        <v>1224000000</v>
      </c>
      <c r="K504" s="389">
        <v>0</v>
      </c>
      <c r="L504" s="389">
        <v>0</v>
      </c>
      <c r="M504" s="273">
        <v>0</v>
      </c>
      <c r="N504" s="315">
        <v>0</v>
      </c>
      <c r="O504" s="152">
        <v>1224000000</v>
      </c>
      <c r="P504" s="456">
        <v>0</v>
      </c>
    </row>
    <row r="505" spans="1:16" x14ac:dyDescent="0.25">
      <c r="A505" s="689"/>
      <c r="B505" s="387"/>
      <c r="C505" s="389"/>
      <c r="D505" s="389"/>
      <c r="E505" s="389"/>
      <c r="F505" s="389"/>
      <c r="G505" s="389"/>
      <c r="H505" s="152"/>
      <c r="I505" s="389"/>
      <c r="J505" s="389"/>
      <c r="K505" s="389"/>
      <c r="L505" s="389"/>
      <c r="M505" s="273"/>
      <c r="N505" s="315"/>
      <c r="O505" s="152"/>
      <c r="P505" s="456"/>
    </row>
    <row r="506" spans="1:16" ht="38.25" x14ac:dyDescent="0.2">
      <c r="A506" s="689"/>
      <c r="B506" s="282" t="s">
        <v>794</v>
      </c>
      <c r="C506" s="389"/>
      <c r="D506" s="389"/>
      <c r="E506" s="389"/>
      <c r="F506" s="389"/>
      <c r="G506" s="389"/>
      <c r="H506" s="152"/>
      <c r="I506" s="389"/>
      <c r="J506" s="389"/>
      <c r="K506" s="389"/>
      <c r="L506" s="389"/>
      <c r="M506" s="273"/>
      <c r="N506" s="315"/>
      <c r="O506" s="152"/>
      <c r="P506" s="456"/>
    </row>
    <row r="507" spans="1:16" ht="54" customHeight="1" x14ac:dyDescent="0.2">
      <c r="A507" s="689"/>
      <c r="B507" s="282" t="s">
        <v>795</v>
      </c>
      <c r="C507" s="389"/>
      <c r="D507" s="389"/>
      <c r="E507" s="389"/>
      <c r="F507" s="389"/>
      <c r="G507" s="389"/>
      <c r="H507" s="152"/>
      <c r="I507" s="389"/>
      <c r="J507" s="389"/>
      <c r="K507" s="389"/>
      <c r="L507" s="389"/>
      <c r="M507" s="273"/>
      <c r="N507" s="315"/>
      <c r="O507" s="152"/>
      <c r="P507" s="456"/>
    </row>
    <row r="508" spans="1:16" ht="30" x14ac:dyDescent="0.25">
      <c r="A508" s="689">
        <v>22107494</v>
      </c>
      <c r="B508" s="669" t="s">
        <v>786</v>
      </c>
      <c r="C508" s="389">
        <v>0</v>
      </c>
      <c r="D508" s="389">
        <v>3164824621.7600002</v>
      </c>
      <c r="E508" s="389">
        <v>0</v>
      </c>
      <c r="F508" s="389">
        <v>0</v>
      </c>
      <c r="G508" s="389">
        <v>0</v>
      </c>
      <c r="H508" s="152">
        <v>3164824621.7600002</v>
      </c>
      <c r="I508" s="389">
        <v>3152925698.21</v>
      </c>
      <c r="J508" s="389">
        <v>0</v>
      </c>
      <c r="K508" s="389">
        <v>0</v>
      </c>
      <c r="L508" s="389">
        <v>0</v>
      </c>
      <c r="M508" s="273">
        <v>11898923.550000191</v>
      </c>
      <c r="N508" s="315">
        <v>3152925698.21</v>
      </c>
      <c r="O508" s="152">
        <v>0</v>
      </c>
      <c r="P508" s="456">
        <v>0</v>
      </c>
    </row>
    <row r="509" spans="1:16" ht="13.5" thickBot="1" x14ac:dyDescent="0.3">
      <c r="A509" s="688"/>
      <c r="B509" s="399"/>
      <c r="C509" s="389"/>
      <c r="D509" s="389"/>
      <c r="E509" s="389"/>
      <c r="F509" s="389"/>
      <c r="G509" s="389"/>
      <c r="H509" s="152"/>
      <c r="I509" s="389"/>
      <c r="J509" s="389"/>
      <c r="K509" s="389"/>
      <c r="L509" s="389"/>
      <c r="M509" s="273"/>
      <c r="N509" s="315"/>
      <c r="O509" s="273"/>
      <c r="P509" s="456"/>
    </row>
    <row r="510" spans="1:16" s="113" customFormat="1" ht="26.25" thickBot="1" x14ac:dyDescent="0.3">
      <c r="A510" s="241"/>
      <c r="B510" s="241" t="s">
        <v>796</v>
      </c>
      <c r="C510" s="242">
        <v>95482830241</v>
      </c>
      <c r="D510" s="242">
        <v>40504110645.830002</v>
      </c>
      <c r="E510" s="242">
        <v>0</v>
      </c>
      <c r="F510" s="242">
        <v>27198400486.290001</v>
      </c>
      <c r="G510" s="242">
        <v>21977811199.899998</v>
      </c>
      <c r="H510" s="242">
        <v>141207530173.22003</v>
      </c>
      <c r="I510" s="242">
        <v>100662163838.79001</v>
      </c>
      <c r="J510" s="242">
        <v>79961398482.450012</v>
      </c>
      <c r="K510" s="242">
        <v>750110295.25</v>
      </c>
      <c r="L510" s="242">
        <v>52485816000.890007</v>
      </c>
      <c r="M510" s="242">
        <v>40545366334.43</v>
      </c>
      <c r="N510" s="242">
        <v>20700765356.34</v>
      </c>
      <c r="O510" s="242">
        <v>26725472186.310001</v>
      </c>
      <c r="P510" s="620">
        <v>0.56626865709187701</v>
      </c>
    </row>
    <row r="511" spans="1:16" x14ac:dyDescent="0.2">
      <c r="A511" s="621"/>
      <c r="B511" s="622"/>
      <c r="C511" s="301"/>
      <c r="D511" s="301"/>
      <c r="E511" s="301"/>
      <c r="F511" s="301"/>
      <c r="G511" s="301"/>
      <c r="H511" s="301"/>
      <c r="I511" s="301"/>
      <c r="J511" s="301"/>
      <c r="K511" s="301"/>
      <c r="L511" s="301"/>
      <c r="M511" s="301"/>
      <c r="N511" s="301"/>
      <c r="O511" s="301"/>
      <c r="P511" s="148"/>
    </row>
    <row r="512" spans="1:16" ht="13.5" thickBot="1" x14ac:dyDescent="0.3">
      <c r="A512" s="621"/>
      <c r="B512" s="622"/>
      <c r="C512" s="169"/>
      <c r="D512" s="169"/>
      <c r="E512" s="169"/>
      <c r="F512" s="169"/>
      <c r="G512" s="169"/>
      <c r="H512" s="169"/>
      <c r="I512" s="169"/>
      <c r="J512" s="169"/>
      <c r="K512" s="169"/>
      <c r="L512" s="169"/>
      <c r="M512" s="169"/>
      <c r="N512" s="169"/>
      <c r="O512" s="169"/>
      <c r="P512" s="487"/>
    </row>
    <row r="513" spans="1:16" s="251" customFormat="1" ht="13.5" thickBot="1" x14ac:dyDescent="0.3">
      <c r="A513" s="687"/>
      <c r="B513" s="247" t="s">
        <v>797</v>
      </c>
      <c r="C513" s="375"/>
      <c r="D513" s="376"/>
      <c r="E513" s="376"/>
      <c r="F513" s="376"/>
      <c r="G513" s="376"/>
      <c r="H513" s="375"/>
      <c r="I513" s="375"/>
      <c r="J513" s="375"/>
      <c r="K513" s="375"/>
      <c r="L513" s="375"/>
      <c r="M513" s="379"/>
      <c r="P513" s="722"/>
    </row>
    <row r="514" spans="1:16" x14ac:dyDescent="0.25">
      <c r="A514" s="723"/>
      <c r="B514" s="380"/>
      <c r="C514" s="406"/>
      <c r="D514" s="406"/>
      <c r="E514" s="406"/>
      <c r="F514" s="406"/>
      <c r="G514" s="406"/>
      <c r="H514" s="406"/>
      <c r="I514" s="407"/>
      <c r="J514" s="407"/>
      <c r="K514" s="407"/>
      <c r="L514" s="407"/>
      <c r="M514" s="408"/>
      <c r="N514" s="309"/>
      <c r="O514" s="309"/>
      <c r="P514" s="309"/>
    </row>
    <row r="515" spans="1:16" x14ac:dyDescent="0.25">
      <c r="A515" s="723"/>
      <c r="B515" s="380" t="s">
        <v>452</v>
      </c>
      <c r="C515" s="406"/>
      <c r="D515" s="406"/>
      <c r="E515" s="406"/>
      <c r="F515" s="406"/>
      <c r="G515" s="406"/>
      <c r="H515" s="406"/>
      <c r="I515" s="407"/>
      <c r="J515" s="407"/>
      <c r="K515" s="407"/>
      <c r="L515" s="407"/>
      <c r="M515" s="408"/>
      <c r="N515" s="309"/>
      <c r="O515" s="309"/>
      <c r="P515" s="309"/>
    </row>
    <row r="516" spans="1:16" x14ac:dyDescent="0.25">
      <c r="A516" s="723"/>
      <c r="B516" s="380" t="s">
        <v>453</v>
      </c>
      <c r="C516" s="406"/>
      <c r="D516" s="406"/>
      <c r="E516" s="406"/>
      <c r="F516" s="406"/>
      <c r="G516" s="406"/>
      <c r="H516" s="406"/>
      <c r="I516" s="407"/>
      <c r="J516" s="407"/>
      <c r="K516" s="407"/>
      <c r="L516" s="407"/>
      <c r="M516" s="408"/>
      <c r="N516" s="309"/>
      <c r="O516" s="309"/>
      <c r="P516" s="309"/>
    </row>
    <row r="517" spans="1:16" x14ac:dyDescent="0.25">
      <c r="A517" s="723"/>
      <c r="B517" s="380" t="s">
        <v>798</v>
      </c>
      <c r="C517" s="406"/>
      <c r="D517" s="406"/>
      <c r="E517" s="406"/>
      <c r="F517" s="406"/>
      <c r="G517" s="406"/>
      <c r="H517" s="406"/>
      <c r="I517" s="407"/>
      <c r="J517" s="407"/>
      <c r="K517" s="407"/>
      <c r="L517" s="407"/>
      <c r="M517" s="408"/>
      <c r="N517" s="309"/>
      <c r="O517" s="309"/>
      <c r="P517" s="309"/>
    </row>
    <row r="518" spans="1:16" x14ac:dyDescent="0.25">
      <c r="A518" s="724"/>
      <c r="B518" s="380" t="s">
        <v>799</v>
      </c>
      <c r="C518" s="234"/>
      <c r="D518" s="234"/>
      <c r="E518" s="234"/>
      <c r="F518" s="234"/>
      <c r="G518" s="234"/>
      <c r="H518" s="152"/>
      <c r="I518" s="234"/>
      <c r="J518" s="409"/>
      <c r="K518" s="234"/>
      <c r="L518" s="409"/>
      <c r="M518" s="234"/>
      <c r="N518" s="234"/>
      <c r="O518" s="234"/>
      <c r="P518" s="410"/>
    </row>
    <row r="519" spans="1:16" x14ac:dyDescent="0.25">
      <c r="A519" s="725">
        <v>2210708</v>
      </c>
      <c r="B519" s="403" t="s">
        <v>800</v>
      </c>
      <c r="C519" s="234"/>
      <c r="D519" s="234"/>
      <c r="E519" s="234"/>
      <c r="F519" s="234"/>
      <c r="G519" s="234"/>
      <c r="H519" s="152"/>
      <c r="I519" s="234"/>
      <c r="J519" s="234"/>
      <c r="K519" s="234"/>
      <c r="L519" s="234"/>
      <c r="M519" s="234"/>
      <c r="N519" s="234"/>
      <c r="O519" s="234"/>
      <c r="P519" s="410"/>
    </row>
    <row r="520" spans="1:16" x14ac:dyDescent="0.2">
      <c r="A520" s="726">
        <v>22107081</v>
      </c>
      <c r="B520" s="404" t="s">
        <v>303</v>
      </c>
      <c r="C520" s="234">
        <v>50000000</v>
      </c>
      <c r="D520" s="234">
        <v>0</v>
      </c>
      <c r="E520" s="234">
        <v>0</v>
      </c>
      <c r="F520" s="234">
        <v>0</v>
      </c>
      <c r="G520" s="234">
        <v>33055000</v>
      </c>
      <c r="H520" s="152">
        <v>16945000</v>
      </c>
      <c r="I520" s="234">
        <v>16944125</v>
      </c>
      <c r="J520" s="234">
        <v>1820000</v>
      </c>
      <c r="K520" s="412">
        <v>0</v>
      </c>
      <c r="L520" s="234">
        <v>0</v>
      </c>
      <c r="M520" s="273">
        <v>875</v>
      </c>
      <c r="N520" s="273">
        <v>15124125</v>
      </c>
      <c r="O520" s="273">
        <v>1820000</v>
      </c>
      <c r="P520" s="413">
        <v>0.10740631454706404</v>
      </c>
    </row>
    <row r="521" spans="1:16" ht="25.5" x14ac:dyDescent="0.25">
      <c r="A521" s="723"/>
      <c r="B521" s="380" t="s">
        <v>801</v>
      </c>
      <c r="C521" s="411"/>
      <c r="D521" s="411"/>
      <c r="E521" s="411"/>
      <c r="F521" s="411"/>
      <c r="G521" s="411"/>
      <c r="H521" s="411"/>
      <c r="I521" s="411"/>
      <c r="J521" s="411"/>
      <c r="K521" s="411"/>
      <c r="L521" s="411"/>
      <c r="M521" s="414"/>
      <c r="N521" s="331"/>
      <c r="O521" s="331"/>
      <c r="P521" s="727"/>
    </row>
    <row r="522" spans="1:16" ht="38.25" x14ac:dyDescent="0.25">
      <c r="A522" s="728">
        <v>2210216</v>
      </c>
      <c r="B522" s="380" t="s">
        <v>802</v>
      </c>
      <c r="C522" s="411"/>
      <c r="D522" s="411"/>
      <c r="E522" s="411"/>
      <c r="F522" s="411"/>
      <c r="G522" s="411"/>
      <c r="H522" s="411"/>
      <c r="I522" s="411"/>
      <c r="J522" s="411"/>
      <c r="K522" s="415"/>
      <c r="L522" s="411"/>
      <c r="M522" s="234"/>
      <c r="N522" s="329"/>
      <c r="O522" s="331"/>
      <c r="P522" s="727"/>
    </row>
    <row r="523" spans="1:16" s="416" customFormat="1" ht="15" x14ac:dyDescent="0.25">
      <c r="A523" s="729" t="s">
        <v>803</v>
      </c>
      <c r="B523" s="387" t="s">
        <v>303</v>
      </c>
      <c r="C523" s="417">
        <v>700000000</v>
      </c>
      <c r="D523" s="417">
        <v>0</v>
      </c>
      <c r="E523" s="417">
        <v>0</v>
      </c>
      <c r="F523" s="417">
        <v>0</v>
      </c>
      <c r="G523" s="417">
        <v>139170752</v>
      </c>
      <c r="H523" s="182">
        <v>560829248</v>
      </c>
      <c r="I523" s="730">
        <v>482805218</v>
      </c>
      <c r="J523" s="418">
        <v>469433373</v>
      </c>
      <c r="K523" s="419">
        <v>0</v>
      </c>
      <c r="L523" s="417">
        <v>464915473</v>
      </c>
      <c r="M523" s="267">
        <v>78024030</v>
      </c>
      <c r="N523" s="270">
        <v>13371845</v>
      </c>
      <c r="O523" s="267">
        <v>4517900</v>
      </c>
      <c r="P523" s="731">
        <v>0.83703439981789252</v>
      </c>
    </row>
    <row r="524" spans="1:16" s="416" customFormat="1" ht="25.5" x14ac:dyDescent="0.25">
      <c r="A524" s="732">
        <v>2210706</v>
      </c>
      <c r="B524" s="420" t="s">
        <v>804</v>
      </c>
      <c r="C524" s="421"/>
      <c r="D524" s="421"/>
      <c r="E524" s="421"/>
      <c r="F524" s="421"/>
      <c r="G524" s="421"/>
      <c r="H524" s="182"/>
      <c r="I524" s="421"/>
      <c r="J524" s="421"/>
      <c r="K524" s="419"/>
      <c r="L524" s="421"/>
      <c r="M524" s="421"/>
      <c r="N524" s="419"/>
      <c r="O524" s="182"/>
      <c r="P524" s="733"/>
    </row>
    <row r="525" spans="1:16" s="416" customFormat="1" x14ac:dyDescent="0.25">
      <c r="A525" s="734">
        <v>22107061</v>
      </c>
      <c r="B525" s="422" t="s">
        <v>303</v>
      </c>
      <c r="C525" s="421">
        <v>350000000</v>
      </c>
      <c r="D525" s="421">
        <v>0</v>
      </c>
      <c r="E525" s="421">
        <v>0</v>
      </c>
      <c r="F525" s="421">
        <v>180280363</v>
      </c>
      <c r="G525" s="421">
        <v>0</v>
      </c>
      <c r="H525" s="182">
        <v>530280363</v>
      </c>
      <c r="I525" s="421">
        <v>504653816.18000001</v>
      </c>
      <c r="J525" s="421">
        <v>439082644.18000001</v>
      </c>
      <c r="K525" s="419">
        <v>0</v>
      </c>
      <c r="L525" s="421">
        <v>312173050.18000001</v>
      </c>
      <c r="M525" s="267">
        <v>25626546.819999993</v>
      </c>
      <c r="N525" s="270">
        <v>65571172</v>
      </c>
      <c r="O525" s="267">
        <v>126909594</v>
      </c>
      <c r="P525" s="731">
        <v>0.82801980766540284</v>
      </c>
    </row>
    <row r="526" spans="1:16" s="416" customFormat="1" ht="15" x14ac:dyDescent="0.25">
      <c r="A526" s="729"/>
      <c r="B526" s="387"/>
      <c r="C526" s="417"/>
      <c r="D526" s="417"/>
      <c r="E526" s="417"/>
      <c r="F526" s="417"/>
      <c r="G526" s="417"/>
      <c r="H526" s="182"/>
      <c r="I526" s="417"/>
      <c r="J526" s="423"/>
      <c r="K526" s="424"/>
      <c r="L526" s="417"/>
      <c r="M526" s="267"/>
      <c r="N526" s="270"/>
      <c r="O526" s="267"/>
      <c r="P526" s="731"/>
    </row>
    <row r="527" spans="1:16" s="416" customFormat="1" ht="15" x14ac:dyDescent="0.25">
      <c r="A527" s="729"/>
      <c r="B527" s="393" t="s">
        <v>458</v>
      </c>
      <c r="C527" s="417"/>
      <c r="D527" s="417"/>
      <c r="E527" s="417"/>
      <c r="F527" s="417"/>
      <c r="G527" s="417"/>
      <c r="H527" s="182"/>
      <c r="I527" s="417"/>
      <c r="J527" s="423"/>
      <c r="K527" s="424"/>
      <c r="L527" s="417"/>
      <c r="M527" s="267"/>
      <c r="N527" s="270"/>
      <c r="O527" s="267"/>
      <c r="P527" s="731"/>
    </row>
    <row r="528" spans="1:16" s="416" customFormat="1" ht="15" x14ac:dyDescent="0.25">
      <c r="A528" s="729"/>
      <c r="B528" s="282" t="s">
        <v>454</v>
      </c>
      <c r="C528" s="417"/>
      <c r="D528" s="417"/>
      <c r="E528" s="417"/>
      <c r="F528" s="417"/>
      <c r="G528" s="417"/>
      <c r="H528" s="182"/>
      <c r="I528" s="417"/>
      <c r="J528" s="423"/>
      <c r="K528" s="424"/>
      <c r="L528" s="417"/>
      <c r="M528" s="267"/>
      <c r="N528" s="270"/>
      <c r="O528" s="267"/>
      <c r="P528" s="731"/>
    </row>
    <row r="529" spans="1:16" s="416" customFormat="1" ht="15" x14ac:dyDescent="0.25">
      <c r="A529" s="729"/>
      <c r="B529" s="282" t="s">
        <v>462</v>
      </c>
      <c r="C529" s="417"/>
      <c r="D529" s="417"/>
      <c r="E529" s="417"/>
      <c r="F529" s="417"/>
      <c r="G529" s="417"/>
      <c r="H529" s="182"/>
      <c r="I529" s="417"/>
      <c r="J529" s="423"/>
      <c r="K529" s="424"/>
      <c r="L529" s="417"/>
      <c r="M529" s="267"/>
      <c r="N529" s="270"/>
      <c r="O529" s="267"/>
      <c r="P529" s="731"/>
    </row>
    <row r="530" spans="1:16" s="416" customFormat="1" x14ac:dyDescent="0.25">
      <c r="A530" s="735">
        <v>2210289</v>
      </c>
      <c r="B530" s="385" t="s">
        <v>460</v>
      </c>
      <c r="C530" s="417"/>
      <c r="D530" s="425"/>
      <c r="E530" s="425"/>
      <c r="F530" s="425"/>
      <c r="G530" s="425"/>
      <c r="H530" s="425"/>
      <c r="I530" s="425"/>
      <c r="J530" s="417"/>
      <c r="K530" s="426"/>
      <c r="L530" s="425"/>
      <c r="M530" s="427"/>
      <c r="N530" s="428"/>
      <c r="O530" s="281"/>
      <c r="P530" s="281"/>
    </row>
    <row r="531" spans="1:16" s="416" customFormat="1" x14ac:dyDescent="0.25">
      <c r="A531" s="729" t="s">
        <v>685</v>
      </c>
      <c r="B531" s="387" t="s">
        <v>303</v>
      </c>
      <c r="C531" s="417">
        <v>350000000</v>
      </c>
      <c r="D531" s="421">
        <v>0</v>
      </c>
      <c r="E531" s="421">
        <v>0</v>
      </c>
      <c r="F531" s="429">
        <v>23100000</v>
      </c>
      <c r="G531" s="421">
        <v>9539000</v>
      </c>
      <c r="H531" s="182">
        <v>363561000</v>
      </c>
      <c r="I531" s="261">
        <v>361749522.01999998</v>
      </c>
      <c r="J531" s="417">
        <v>361749522.01999998</v>
      </c>
      <c r="K531" s="419">
        <v>0</v>
      </c>
      <c r="L531" s="417">
        <v>265116188.02000001</v>
      </c>
      <c r="M531" s="267">
        <v>1811477.9800000191</v>
      </c>
      <c r="N531" s="270">
        <v>0</v>
      </c>
      <c r="O531" s="267">
        <v>96633333.99999997</v>
      </c>
      <c r="P531" s="731">
        <v>0.99501740291175345</v>
      </c>
    </row>
    <row r="532" spans="1:16" s="416" customFormat="1" ht="25.5" x14ac:dyDescent="0.25">
      <c r="A532" s="735">
        <v>2210754</v>
      </c>
      <c r="B532" s="385" t="s">
        <v>805</v>
      </c>
      <c r="C532" s="417"/>
      <c r="D532" s="421"/>
      <c r="E532" s="421"/>
      <c r="F532" s="429"/>
      <c r="G532" s="421"/>
      <c r="H532" s="182"/>
      <c r="I532" s="261"/>
      <c r="J532" s="417"/>
      <c r="K532" s="419"/>
      <c r="L532" s="417"/>
      <c r="M532" s="267"/>
      <c r="N532" s="270"/>
      <c r="O532" s="267"/>
      <c r="P532" s="731"/>
    </row>
    <row r="533" spans="1:16" s="416" customFormat="1" ht="38.25" x14ac:dyDescent="0.25">
      <c r="A533" s="729">
        <v>22107543</v>
      </c>
      <c r="B533" s="387" t="s">
        <v>806</v>
      </c>
      <c r="C533" s="417">
        <v>0</v>
      </c>
      <c r="D533" s="421">
        <v>2070000</v>
      </c>
      <c r="E533" s="421">
        <v>0</v>
      </c>
      <c r="F533" s="429">
        <v>0</v>
      </c>
      <c r="G533" s="421">
        <v>0</v>
      </c>
      <c r="H533" s="182">
        <v>2070000</v>
      </c>
      <c r="I533" s="430">
        <v>0</v>
      </c>
      <c r="J533" s="417">
        <v>0</v>
      </c>
      <c r="K533" s="419">
        <v>0</v>
      </c>
      <c r="L533" s="417">
        <v>0</v>
      </c>
      <c r="M533" s="267">
        <v>2070000</v>
      </c>
      <c r="N533" s="270">
        <v>0</v>
      </c>
      <c r="O533" s="267">
        <v>0</v>
      </c>
      <c r="P533" s="731">
        <v>0</v>
      </c>
    </row>
    <row r="534" spans="1:16" s="416" customFormat="1" x14ac:dyDescent="0.25">
      <c r="A534" s="729"/>
      <c r="B534" s="385"/>
      <c r="C534" s="417"/>
      <c r="D534" s="425"/>
      <c r="E534" s="425"/>
      <c r="F534" s="425"/>
      <c r="G534" s="425"/>
      <c r="H534" s="425"/>
      <c r="I534" s="425"/>
      <c r="J534" s="425"/>
      <c r="K534" s="426"/>
      <c r="L534" s="425"/>
      <c r="M534" s="427"/>
      <c r="N534" s="428"/>
      <c r="O534" s="281"/>
      <c r="P534" s="281"/>
    </row>
    <row r="535" spans="1:16" s="416" customFormat="1" x14ac:dyDescent="0.25">
      <c r="A535" s="736"/>
      <c r="B535" s="578" t="s">
        <v>686</v>
      </c>
      <c r="C535" s="579"/>
      <c r="D535" s="580"/>
      <c r="E535" s="580"/>
      <c r="F535" s="580"/>
      <c r="G535" s="580"/>
      <c r="H535" s="580"/>
      <c r="I535" s="580"/>
      <c r="J535" s="580"/>
      <c r="K535" s="581"/>
      <c r="L535" s="580"/>
      <c r="M535" s="582"/>
      <c r="N535" s="583"/>
      <c r="O535" s="584"/>
      <c r="P535" s="584"/>
    </row>
    <row r="536" spans="1:16" s="416" customFormat="1" ht="25.5" x14ac:dyDescent="0.25">
      <c r="A536" s="737"/>
      <c r="B536" s="738" t="s">
        <v>807</v>
      </c>
      <c r="C536" s="739"/>
      <c r="D536" s="740"/>
      <c r="E536" s="740"/>
      <c r="F536" s="740"/>
      <c r="G536" s="740"/>
      <c r="H536" s="740"/>
      <c r="I536" s="740"/>
      <c r="J536" s="740"/>
      <c r="K536" s="741"/>
      <c r="L536" s="740"/>
      <c r="M536" s="742"/>
      <c r="N536" s="743"/>
      <c r="O536" s="744"/>
      <c r="P536" s="744"/>
    </row>
    <row r="537" spans="1:16" s="416" customFormat="1" ht="25.5" x14ac:dyDescent="0.2">
      <c r="A537" s="729"/>
      <c r="B537" s="282" t="s">
        <v>808</v>
      </c>
      <c r="C537" s="417"/>
      <c r="D537" s="417"/>
      <c r="E537" s="417"/>
      <c r="F537" s="417"/>
      <c r="G537" s="417"/>
      <c r="H537" s="417"/>
      <c r="I537" s="417"/>
      <c r="J537" s="417"/>
      <c r="K537" s="417"/>
      <c r="L537" s="417"/>
      <c r="M537" s="421"/>
      <c r="N537" s="431"/>
      <c r="O537" s="432"/>
      <c r="P537" s="745"/>
    </row>
    <row r="538" spans="1:16" s="416" customFormat="1" x14ac:dyDescent="0.25">
      <c r="A538" s="729"/>
      <c r="B538" s="385" t="s">
        <v>809</v>
      </c>
      <c r="C538" s="417"/>
      <c r="D538" s="421"/>
      <c r="E538" s="421"/>
      <c r="F538" s="421"/>
      <c r="G538" s="421"/>
      <c r="H538" s="182"/>
      <c r="I538" s="421"/>
      <c r="J538" s="421"/>
      <c r="K538" s="421"/>
      <c r="L538" s="421"/>
      <c r="M538" s="421"/>
      <c r="N538" s="419"/>
      <c r="O538" s="182"/>
      <c r="P538" s="421"/>
    </row>
    <row r="539" spans="1:16" s="416" customFormat="1" x14ac:dyDescent="0.25">
      <c r="A539" s="735">
        <v>2210092</v>
      </c>
      <c r="B539" s="420" t="s">
        <v>810</v>
      </c>
      <c r="C539" s="417"/>
      <c r="D539" s="421"/>
      <c r="E539" s="421"/>
      <c r="F539" s="421"/>
      <c r="G539" s="421"/>
      <c r="H539" s="182"/>
      <c r="I539" s="421"/>
      <c r="J539" s="421"/>
      <c r="K539" s="421"/>
      <c r="L539" s="421"/>
      <c r="M539" s="421"/>
      <c r="N539" s="419"/>
      <c r="O539" s="182"/>
      <c r="P539" s="421"/>
    </row>
    <row r="540" spans="1:16" s="416" customFormat="1" x14ac:dyDescent="0.25">
      <c r="A540" s="729">
        <v>22100921</v>
      </c>
      <c r="B540" s="387" t="s">
        <v>303</v>
      </c>
      <c r="C540" s="421">
        <v>25000000</v>
      </c>
      <c r="D540" s="421">
        <v>0</v>
      </c>
      <c r="E540" s="421">
        <v>0</v>
      </c>
      <c r="F540" s="421">
        <v>0</v>
      </c>
      <c r="G540" s="421">
        <v>0</v>
      </c>
      <c r="H540" s="182">
        <v>25000000</v>
      </c>
      <c r="I540" s="421">
        <v>25000000</v>
      </c>
      <c r="J540" s="421">
        <v>25000000</v>
      </c>
      <c r="K540" s="421">
        <v>0</v>
      </c>
      <c r="L540" s="421">
        <v>25000000</v>
      </c>
      <c r="M540" s="267">
        <v>0</v>
      </c>
      <c r="N540" s="270">
        <v>0</v>
      </c>
      <c r="O540" s="267">
        <v>0</v>
      </c>
      <c r="P540" s="731">
        <v>1</v>
      </c>
    </row>
    <row r="541" spans="1:16" s="416" customFormat="1" x14ac:dyDescent="0.25">
      <c r="A541" s="732">
        <v>2210713</v>
      </c>
      <c r="B541" s="385" t="s">
        <v>811</v>
      </c>
      <c r="C541" s="421"/>
      <c r="D541" s="421"/>
      <c r="E541" s="421"/>
      <c r="F541" s="421"/>
      <c r="G541" s="421"/>
      <c r="H541" s="182">
        <v>0</v>
      </c>
      <c r="I541" s="421"/>
      <c r="J541" s="421"/>
      <c r="K541" s="421"/>
      <c r="L541" s="421"/>
      <c r="M541" s="421"/>
      <c r="N541" s="421"/>
      <c r="O541" s="182"/>
      <c r="P541" s="733"/>
    </row>
    <row r="542" spans="1:16" s="416" customFormat="1" x14ac:dyDescent="0.25">
      <c r="A542" s="734">
        <v>22107131</v>
      </c>
      <c r="B542" s="422" t="s">
        <v>303</v>
      </c>
      <c r="C542" s="421">
        <v>130000000</v>
      </c>
      <c r="D542" s="421">
        <v>0</v>
      </c>
      <c r="E542" s="421">
        <v>0</v>
      </c>
      <c r="F542" s="421">
        <v>276750000</v>
      </c>
      <c r="G542" s="421">
        <v>8054611</v>
      </c>
      <c r="H542" s="182">
        <v>398695389</v>
      </c>
      <c r="I542" s="421">
        <v>372640000</v>
      </c>
      <c r="J542" s="421">
        <v>372640000</v>
      </c>
      <c r="K542" s="421">
        <v>0</v>
      </c>
      <c r="L542" s="417">
        <v>295684285.80000001</v>
      </c>
      <c r="M542" s="267">
        <v>26055389</v>
      </c>
      <c r="N542" s="270">
        <v>0</v>
      </c>
      <c r="O542" s="267">
        <v>76955714.199999988</v>
      </c>
      <c r="P542" s="746">
        <v>0.93464838139876261</v>
      </c>
    </row>
    <row r="543" spans="1:16" s="416" customFormat="1" ht="25.5" x14ac:dyDescent="0.25">
      <c r="A543" s="734">
        <v>22107133</v>
      </c>
      <c r="B543" s="422" t="s">
        <v>812</v>
      </c>
      <c r="C543" s="421">
        <v>700000000</v>
      </c>
      <c r="D543" s="421">
        <v>0</v>
      </c>
      <c r="E543" s="421">
        <v>0</v>
      </c>
      <c r="F543" s="421">
        <v>0</v>
      </c>
      <c r="G543" s="421">
        <v>10880000</v>
      </c>
      <c r="H543" s="182">
        <v>689120000</v>
      </c>
      <c r="I543" s="421">
        <v>689120000</v>
      </c>
      <c r="J543" s="421">
        <v>689120000</v>
      </c>
      <c r="K543" s="421">
        <v>27000000</v>
      </c>
      <c r="L543" s="421">
        <v>324634610.60000002</v>
      </c>
      <c r="M543" s="267">
        <v>0</v>
      </c>
      <c r="N543" s="270">
        <v>0</v>
      </c>
      <c r="O543" s="267">
        <v>337485389.39999998</v>
      </c>
      <c r="P543" s="746">
        <v>1</v>
      </c>
    </row>
    <row r="544" spans="1:16" s="416" customFormat="1" x14ac:dyDescent="0.25">
      <c r="A544" s="734"/>
      <c r="B544" s="420" t="s">
        <v>813</v>
      </c>
      <c r="C544" s="421"/>
      <c r="D544" s="421"/>
      <c r="E544" s="421"/>
      <c r="F544" s="421"/>
      <c r="G544" s="421"/>
      <c r="H544" s="182"/>
      <c r="I544" s="421"/>
      <c r="J544" s="421"/>
      <c r="K544" s="421"/>
      <c r="L544" s="421"/>
      <c r="M544" s="267"/>
      <c r="N544" s="270"/>
      <c r="O544" s="267"/>
      <c r="P544" s="747"/>
    </row>
    <row r="545" spans="1:16" s="416" customFormat="1" x14ac:dyDescent="0.25">
      <c r="A545" s="732">
        <v>2210709</v>
      </c>
      <c r="B545" s="420" t="s">
        <v>814</v>
      </c>
      <c r="C545" s="421"/>
      <c r="D545" s="421"/>
      <c r="E545" s="421"/>
      <c r="F545" s="421"/>
      <c r="G545" s="421"/>
      <c r="H545" s="182"/>
      <c r="I545" s="421"/>
      <c r="J545" s="421"/>
      <c r="K545" s="421"/>
      <c r="L545" s="421"/>
      <c r="M545" s="421"/>
      <c r="N545" s="421"/>
      <c r="O545" s="421"/>
      <c r="P545" s="733"/>
    </row>
    <row r="546" spans="1:16" s="416" customFormat="1" x14ac:dyDescent="0.25">
      <c r="A546" s="734">
        <v>22107091</v>
      </c>
      <c r="B546" s="422" t="s">
        <v>303</v>
      </c>
      <c r="C546" s="421">
        <v>680000000</v>
      </c>
      <c r="D546" s="421">
        <v>0</v>
      </c>
      <c r="E546" s="421">
        <v>0</v>
      </c>
      <c r="F546" s="421">
        <v>0</v>
      </c>
      <c r="G546" s="421">
        <v>231750000</v>
      </c>
      <c r="H546" s="182">
        <v>448250000</v>
      </c>
      <c r="I546" s="421">
        <v>448250000</v>
      </c>
      <c r="J546" s="421">
        <v>443250000</v>
      </c>
      <c r="K546" s="421">
        <v>0</v>
      </c>
      <c r="L546" s="417">
        <v>342800000</v>
      </c>
      <c r="M546" s="267">
        <v>0</v>
      </c>
      <c r="N546" s="270">
        <v>5000000</v>
      </c>
      <c r="O546" s="267">
        <v>100450000</v>
      </c>
      <c r="P546" s="746">
        <v>0.98884551031790291</v>
      </c>
    </row>
    <row r="547" spans="1:16" s="416" customFormat="1" ht="25.5" x14ac:dyDescent="0.25">
      <c r="A547" s="729">
        <v>22107093</v>
      </c>
      <c r="B547" s="387" t="s">
        <v>812</v>
      </c>
      <c r="C547" s="421">
        <v>600000000</v>
      </c>
      <c r="D547" s="421">
        <v>0</v>
      </c>
      <c r="E547" s="421">
        <v>0</v>
      </c>
      <c r="F547" s="421">
        <v>0</v>
      </c>
      <c r="G547" s="421">
        <v>0</v>
      </c>
      <c r="H547" s="182">
        <v>600000000</v>
      </c>
      <c r="I547" s="421">
        <v>599020000</v>
      </c>
      <c r="J547" s="421">
        <v>599020000</v>
      </c>
      <c r="K547" s="421">
        <v>8000000</v>
      </c>
      <c r="L547" s="421">
        <v>352000000</v>
      </c>
      <c r="M547" s="267">
        <v>980000</v>
      </c>
      <c r="N547" s="270">
        <v>0</v>
      </c>
      <c r="O547" s="267">
        <v>239020000</v>
      </c>
      <c r="P547" s="746">
        <v>0.99836666666666662</v>
      </c>
    </row>
    <row r="548" spans="1:16" s="416" customFormat="1" x14ac:dyDescent="0.25">
      <c r="A548" s="734"/>
      <c r="B548" s="433"/>
      <c r="C548" s="421"/>
      <c r="D548" s="421"/>
      <c r="E548" s="421"/>
      <c r="F548" s="421"/>
      <c r="G548" s="421"/>
      <c r="H548" s="182"/>
      <c r="I548" s="421"/>
      <c r="J548" s="421"/>
      <c r="K548" s="421"/>
      <c r="L548" s="421"/>
      <c r="M548" s="434"/>
      <c r="N548" s="270"/>
      <c r="O548" s="267"/>
      <c r="P548" s="747"/>
    </row>
    <row r="549" spans="1:16" s="416" customFormat="1" ht="38.25" x14ac:dyDescent="0.2">
      <c r="A549" s="729"/>
      <c r="B549" s="282" t="s">
        <v>815</v>
      </c>
      <c r="C549" s="417"/>
      <c r="D549" s="417"/>
      <c r="E549" s="417"/>
      <c r="F549" s="417"/>
      <c r="G549" s="417"/>
      <c r="H549" s="417"/>
      <c r="I549" s="417"/>
      <c r="J549" s="417"/>
      <c r="K549" s="417"/>
      <c r="L549" s="417"/>
      <c r="M549" s="435"/>
      <c r="N549" s="432"/>
      <c r="O549" s="432"/>
      <c r="P549" s="745"/>
    </row>
    <row r="550" spans="1:16" s="416" customFormat="1" ht="25.5" x14ac:dyDescent="0.25">
      <c r="A550" s="735">
        <v>2210262</v>
      </c>
      <c r="B550" s="385" t="s">
        <v>816</v>
      </c>
      <c r="C550" s="417"/>
      <c r="D550" s="417"/>
      <c r="E550" s="417"/>
      <c r="F550" s="417"/>
      <c r="G550" s="417"/>
      <c r="H550" s="417"/>
      <c r="I550" s="417"/>
      <c r="J550" s="417"/>
      <c r="K550" s="417"/>
      <c r="L550" s="417"/>
      <c r="M550" s="435"/>
      <c r="N550" s="432"/>
      <c r="O550" s="432"/>
      <c r="P550" s="745"/>
    </row>
    <row r="551" spans="1:16" s="416" customFormat="1" x14ac:dyDescent="0.25">
      <c r="A551" s="729" t="s">
        <v>817</v>
      </c>
      <c r="B551" s="387" t="s">
        <v>303</v>
      </c>
      <c r="C551" s="417">
        <v>50000000</v>
      </c>
      <c r="D551" s="421">
        <v>0</v>
      </c>
      <c r="E551" s="421">
        <v>0</v>
      </c>
      <c r="F551" s="421">
        <v>9539000</v>
      </c>
      <c r="G551" s="421">
        <v>0</v>
      </c>
      <c r="H551" s="182">
        <v>59539000</v>
      </c>
      <c r="I551" s="417">
        <v>59539000</v>
      </c>
      <c r="J551" s="417">
        <v>59539000</v>
      </c>
      <c r="K551" s="417">
        <v>13920000</v>
      </c>
      <c r="L551" s="417">
        <v>0</v>
      </c>
      <c r="M551" s="267">
        <v>0</v>
      </c>
      <c r="N551" s="270">
        <v>0</v>
      </c>
      <c r="O551" s="267">
        <v>45619000</v>
      </c>
      <c r="P551" s="731">
        <v>1</v>
      </c>
    </row>
    <row r="552" spans="1:16" s="416" customFormat="1" x14ac:dyDescent="0.25">
      <c r="A552" s="729"/>
      <c r="B552" s="385"/>
      <c r="C552" s="417"/>
      <c r="D552" s="417"/>
      <c r="E552" s="417"/>
      <c r="F552" s="417"/>
      <c r="G552" s="417"/>
      <c r="H552" s="417"/>
      <c r="I552" s="417"/>
      <c r="J552" s="417"/>
      <c r="K552" s="417"/>
      <c r="L552" s="417"/>
      <c r="M552" s="435"/>
      <c r="N552" s="432"/>
      <c r="O552" s="432"/>
      <c r="P552" s="745"/>
    </row>
    <row r="553" spans="1:16" s="416" customFormat="1" ht="25.5" x14ac:dyDescent="0.25">
      <c r="A553" s="729"/>
      <c r="B553" s="385" t="s">
        <v>818</v>
      </c>
      <c r="C553" s="417"/>
      <c r="D553" s="417"/>
      <c r="E553" s="417"/>
      <c r="F553" s="417"/>
      <c r="G553" s="417"/>
      <c r="H553" s="417"/>
      <c r="I553" s="417"/>
      <c r="J553" s="417"/>
      <c r="K553" s="417"/>
      <c r="L553" s="417"/>
      <c r="M553" s="435"/>
      <c r="N553" s="432"/>
      <c r="O553" s="432"/>
      <c r="P553" s="745"/>
    </row>
    <row r="554" spans="1:16" s="416" customFormat="1" x14ac:dyDescent="0.25">
      <c r="A554" s="735">
        <v>2210263</v>
      </c>
      <c r="B554" s="385" t="s">
        <v>819</v>
      </c>
      <c r="C554" s="417"/>
      <c r="D554" s="417"/>
      <c r="E554" s="417"/>
      <c r="F554" s="417"/>
      <c r="G554" s="417"/>
      <c r="H554" s="417"/>
      <c r="I554" s="417"/>
      <c r="J554" s="417"/>
      <c r="K554" s="417"/>
      <c r="L554" s="417"/>
      <c r="M554" s="435"/>
      <c r="N554" s="432"/>
      <c r="O554" s="432"/>
      <c r="P554" s="745"/>
    </row>
    <row r="555" spans="1:16" s="416" customFormat="1" x14ac:dyDescent="0.25">
      <c r="A555" s="729" t="s">
        <v>820</v>
      </c>
      <c r="B555" s="387" t="s">
        <v>303</v>
      </c>
      <c r="C555" s="417">
        <v>35000000</v>
      </c>
      <c r="D555" s="421">
        <v>0</v>
      </c>
      <c r="E555" s="421">
        <v>0</v>
      </c>
      <c r="F555" s="421">
        <v>0</v>
      </c>
      <c r="G555" s="421">
        <v>35000000</v>
      </c>
      <c r="H555" s="182">
        <v>0</v>
      </c>
      <c r="I555" s="417">
        <v>0</v>
      </c>
      <c r="J555" s="417">
        <v>0</v>
      </c>
      <c r="K555" s="417">
        <v>0</v>
      </c>
      <c r="L555" s="417">
        <v>0</v>
      </c>
      <c r="M555" s="267">
        <v>0</v>
      </c>
      <c r="N555" s="270">
        <v>0</v>
      </c>
      <c r="O555" s="267">
        <v>0</v>
      </c>
      <c r="P555" s="731">
        <v>0</v>
      </c>
    </row>
    <row r="556" spans="1:16" s="416" customFormat="1" x14ac:dyDescent="0.25">
      <c r="A556" s="729"/>
      <c r="B556" s="385"/>
      <c r="C556" s="417"/>
      <c r="D556" s="417"/>
      <c r="E556" s="417"/>
      <c r="F556" s="417"/>
      <c r="G556" s="417"/>
      <c r="H556" s="417"/>
      <c r="I556" s="417"/>
      <c r="J556" s="417"/>
      <c r="K556" s="417"/>
      <c r="L556" s="417"/>
      <c r="M556" s="435"/>
      <c r="N556" s="432"/>
      <c r="O556" s="432"/>
      <c r="P556" s="745"/>
    </row>
    <row r="557" spans="1:16" s="416" customFormat="1" x14ac:dyDescent="0.25">
      <c r="A557" s="729"/>
      <c r="B557" s="385" t="s">
        <v>821</v>
      </c>
      <c r="C557" s="417"/>
      <c r="D557" s="417"/>
      <c r="E557" s="417"/>
      <c r="F557" s="417"/>
      <c r="G557" s="417"/>
      <c r="H557" s="417"/>
      <c r="I557" s="417"/>
      <c r="J557" s="417"/>
      <c r="K557" s="417"/>
      <c r="L557" s="417"/>
      <c r="M557" s="435"/>
      <c r="N557" s="432"/>
      <c r="O557" s="432"/>
      <c r="P557" s="745"/>
    </row>
    <row r="558" spans="1:16" s="416" customFormat="1" x14ac:dyDescent="0.25">
      <c r="A558" s="729"/>
      <c r="B558" s="385" t="s">
        <v>822</v>
      </c>
      <c r="C558" s="417"/>
      <c r="D558" s="417"/>
      <c r="E558" s="417"/>
      <c r="F558" s="417"/>
      <c r="G558" s="417"/>
      <c r="H558" s="417"/>
      <c r="I558" s="417"/>
      <c r="J558" s="417"/>
      <c r="K558" s="417"/>
      <c r="L558" s="417"/>
      <c r="M558" s="435"/>
      <c r="N558" s="432"/>
      <c r="O558" s="432"/>
      <c r="P558" s="745"/>
    </row>
    <row r="559" spans="1:16" s="416" customFormat="1" x14ac:dyDescent="0.25">
      <c r="A559" s="735">
        <v>2210813</v>
      </c>
      <c r="B559" s="385" t="s">
        <v>823</v>
      </c>
      <c r="C559" s="417"/>
      <c r="D559" s="417"/>
      <c r="E559" s="417"/>
      <c r="F559" s="417"/>
      <c r="G559" s="417"/>
      <c r="H559" s="417"/>
      <c r="I559" s="417"/>
      <c r="J559" s="417"/>
      <c r="K559" s="417"/>
      <c r="L559" s="417"/>
      <c r="M559" s="435"/>
      <c r="N559" s="432"/>
      <c r="O559" s="432"/>
      <c r="P559" s="745"/>
    </row>
    <row r="560" spans="1:16" s="416" customFormat="1" x14ac:dyDescent="0.25">
      <c r="A560" s="729" t="s">
        <v>824</v>
      </c>
      <c r="B560" s="387" t="s">
        <v>303</v>
      </c>
      <c r="C560" s="417">
        <v>100000000</v>
      </c>
      <c r="D560" s="421">
        <v>0</v>
      </c>
      <c r="E560" s="421">
        <v>0</v>
      </c>
      <c r="F560" s="421">
        <v>0</v>
      </c>
      <c r="G560" s="421">
        <v>0</v>
      </c>
      <c r="H560" s="182">
        <v>100000000</v>
      </c>
      <c r="I560" s="417">
        <v>99729600</v>
      </c>
      <c r="J560" s="417">
        <v>0</v>
      </c>
      <c r="K560" s="417">
        <v>0</v>
      </c>
      <c r="L560" s="417">
        <v>0</v>
      </c>
      <c r="M560" s="267">
        <v>270400</v>
      </c>
      <c r="N560" s="270">
        <v>99729600</v>
      </c>
      <c r="O560" s="267">
        <v>0</v>
      </c>
      <c r="P560" s="731">
        <v>0</v>
      </c>
    </row>
    <row r="561" spans="1:16" s="416" customFormat="1" x14ac:dyDescent="0.25">
      <c r="A561" s="729"/>
      <c r="B561" s="385"/>
      <c r="C561" s="425"/>
      <c r="D561" s="425"/>
      <c r="E561" s="425"/>
      <c r="F561" s="425"/>
      <c r="G561" s="425"/>
      <c r="H561" s="425"/>
      <c r="I561" s="425"/>
      <c r="J561" s="425"/>
      <c r="K561" s="425"/>
      <c r="L561" s="425"/>
      <c r="M561" s="436"/>
      <c r="N561" s="281"/>
      <c r="O561" s="281"/>
      <c r="P561" s="281"/>
    </row>
    <row r="562" spans="1:16" s="416" customFormat="1" x14ac:dyDescent="0.25">
      <c r="A562" s="729"/>
      <c r="B562" s="385" t="s">
        <v>687</v>
      </c>
      <c r="C562" s="425"/>
      <c r="D562" s="425"/>
      <c r="E562" s="425"/>
      <c r="F562" s="425"/>
      <c r="G562" s="425"/>
      <c r="H562" s="425"/>
      <c r="I562" s="425"/>
      <c r="J562" s="425"/>
      <c r="K562" s="425"/>
      <c r="L562" s="425"/>
      <c r="M562" s="436"/>
      <c r="N562" s="281"/>
      <c r="O562" s="281"/>
      <c r="P562" s="281"/>
    </row>
    <row r="563" spans="1:16" s="416" customFormat="1" ht="25.5" x14ac:dyDescent="0.25">
      <c r="A563" s="729"/>
      <c r="B563" s="385" t="s">
        <v>694</v>
      </c>
      <c r="C563" s="425"/>
      <c r="D563" s="425"/>
      <c r="E563" s="425"/>
      <c r="F563" s="425"/>
      <c r="G563" s="425"/>
      <c r="H563" s="425"/>
      <c r="I563" s="425"/>
      <c r="J563" s="425"/>
      <c r="K563" s="425"/>
      <c r="L563" s="425"/>
      <c r="M563" s="436"/>
      <c r="N563" s="281"/>
      <c r="O563" s="281"/>
      <c r="P563" s="281"/>
    </row>
    <row r="564" spans="1:16" s="416" customFormat="1" x14ac:dyDescent="0.25">
      <c r="A564" s="729"/>
      <c r="B564" s="385" t="s">
        <v>695</v>
      </c>
      <c r="C564" s="425"/>
      <c r="D564" s="425"/>
      <c r="E564" s="425"/>
      <c r="F564" s="425"/>
      <c r="G564" s="425"/>
      <c r="H564" s="425"/>
      <c r="I564" s="425"/>
      <c r="J564" s="425"/>
      <c r="K564" s="425"/>
      <c r="L564" s="425"/>
      <c r="M564" s="436"/>
      <c r="N564" s="281"/>
      <c r="O564" s="281"/>
      <c r="P564" s="281"/>
    </row>
    <row r="565" spans="1:16" s="416" customFormat="1" ht="25.5" x14ac:dyDescent="0.25">
      <c r="A565" s="735">
        <v>2210205</v>
      </c>
      <c r="B565" s="385" t="s">
        <v>696</v>
      </c>
      <c r="C565" s="417"/>
      <c r="D565" s="417"/>
      <c r="E565" s="417"/>
      <c r="F565" s="417"/>
      <c r="G565" s="417"/>
      <c r="H565" s="182"/>
      <c r="I565" s="417"/>
      <c r="J565" s="417"/>
      <c r="K565" s="417"/>
      <c r="L565" s="417"/>
      <c r="M565" s="267"/>
      <c r="N565" s="270"/>
      <c r="O565" s="267"/>
      <c r="P565" s="731"/>
    </row>
    <row r="566" spans="1:16" s="416" customFormat="1" ht="25.5" x14ac:dyDescent="0.25">
      <c r="A566" s="729">
        <v>22102053</v>
      </c>
      <c r="B566" s="387" t="s">
        <v>604</v>
      </c>
      <c r="C566" s="417">
        <v>868396518</v>
      </c>
      <c r="D566" s="421">
        <v>0</v>
      </c>
      <c r="E566" s="421">
        <v>0</v>
      </c>
      <c r="F566" s="421">
        <v>0</v>
      </c>
      <c r="G566" s="417">
        <v>868396518</v>
      </c>
      <c r="H566" s="182">
        <v>0</v>
      </c>
      <c r="I566" s="417">
        <v>0</v>
      </c>
      <c r="J566" s="417">
        <v>0</v>
      </c>
      <c r="K566" s="417">
        <v>0</v>
      </c>
      <c r="L566" s="417">
        <v>0</v>
      </c>
      <c r="M566" s="267">
        <v>0</v>
      </c>
      <c r="N566" s="270">
        <v>0</v>
      </c>
      <c r="O566" s="267">
        <v>0</v>
      </c>
      <c r="P566" s="731">
        <v>0</v>
      </c>
    </row>
    <row r="567" spans="1:16" s="416" customFormat="1" ht="25.5" x14ac:dyDescent="0.25">
      <c r="A567" s="729">
        <v>22102054</v>
      </c>
      <c r="B567" s="387" t="s">
        <v>825</v>
      </c>
      <c r="C567" s="417">
        <v>200408258</v>
      </c>
      <c r="D567" s="421">
        <v>0</v>
      </c>
      <c r="E567" s="421">
        <v>0</v>
      </c>
      <c r="F567" s="421">
        <v>0</v>
      </c>
      <c r="G567" s="417"/>
      <c r="H567" s="182">
        <v>200408258</v>
      </c>
      <c r="I567" s="417">
        <v>200408258</v>
      </c>
      <c r="J567" s="417">
        <v>0</v>
      </c>
      <c r="K567" s="417">
        <v>0</v>
      </c>
      <c r="L567" s="417">
        <v>0</v>
      </c>
      <c r="M567" s="267">
        <v>0</v>
      </c>
      <c r="N567" s="270">
        <v>200408258</v>
      </c>
      <c r="O567" s="267">
        <v>0</v>
      </c>
      <c r="P567" s="731">
        <v>0</v>
      </c>
    </row>
    <row r="568" spans="1:16" s="416" customFormat="1" ht="25.5" x14ac:dyDescent="0.25">
      <c r="A568" s="729">
        <v>22102055</v>
      </c>
      <c r="B568" s="387" t="s">
        <v>604</v>
      </c>
      <c r="C568" s="417">
        <v>501047638</v>
      </c>
      <c r="D568" s="421">
        <v>0</v>
      </c>
      <c r="E568" s="421">
        <v>0</v>
      </c>
      <c r="F568" s="421">
        <v>0</v>
      </c>
      <c r="G568" s="417">
        <v>501047638</v>
      </c>
      <c r="H568" s="182">
        <v>0</v>
      </c>
      <c r="I568" s="417">
        <v>0</v>
      </c>
      <c r="J568" s="417">
        <v>0</v>
      </c>
      <c r="K568" s="417">
        <v>0</v>
      </c>
      <c r="L568" s="417">
        <v>0</v>
      </c>
      <c r="M568" s="267">
        <v>0</v>
      </c>
      <c r="N568" s="270">
        <v>0</v>
      </c>
      <c r="O568" s="267">
        <v>0</v>
      </c>
      <c r="P568" s="731">
        <v>0</v>
      </c>
    </row>
    <row r="569" spans="1:16" s="416" customFormat="1" ht="38.25" x14ac:dyDescent="0.25">
      <c r="A569" s="729">
        <v>22102056</v>
      </c>
      <c r="B569" s="387" t="s">
        <v>826</v>
      </c>
      <c r="C569" s="417">
        <v>677618586</v>
      </c>
      <c r="D569" s="421">
        <v>0</v>
      </c>
      <c r="E569" s="421">
        <v>0</v>
      </c>
      <c r="F569" s="421">
        <v>0</v>
      </c>
      <c r="G569" s="417">
        <v>463555844</v>
      </c>
      <c r="H569" s="182">
        <v>214062742</v>
      </c>
      <c r="I569" s="417">
        <v>214062742</v>
      </c>
      <c r="J569" s="417">
        <v>0</v>
      </c>
      <c r="K569" s="417">
        <v>0</v>
      </c>
      <c r="L569" s="417">
        <v>0</v>
      </c>
      <c r="M569" s="267">
        <v>0</v>
      </c>
      <c r="N569" s="270">
        <v>214062742</v>
      </c>
      <c r="O569" s="267">
        <v>0</v>
      </c>
      <c r="P569" s="731">
        <v>0</v>
      </c>
    </row>
    <row r="570" spans="1:16" s="416" customFormat="1" ht="25.5" x14ac:dyDescent="0.25">
      <c r="A570" s="729">
        <v>22102057</v>
      </c>
      <c r="B570" s="387" t="s">
        <v>827</v>
      </c>
      <c r="C570" s="417">
        <v>466045918</v>
      </c>
      <c r="D570" s="421">
        <v>0</v>
      </c>
      <c r="E570" s="421">
        <v>0</v>
      </c>
      <c r="F570" s="421">
        <v>0</v>
      </c>
      <c r="G570" s="421">
        <v>0</v>
      </c>
      <c r="H570" s="182">
        <v>466045918</v>
      </c>
      <c r="I570" s="417">
        <v>466000918</v>
      </c>
      <c r="J570" s="417">
        <v>366844870</v>
      </c>
      <c r="K570" s="417">
        <v>0</v>
      </c>
      <c r="L570" s="417">
        <v>366844870</v>
      </c>
      <c r="M570" s="267">
        <v>45000</v>
      </c>
      <c r="N570" s="270">
        <v>99156048</v>
      </c>
      <c r="O570" s="267">
        <v>0</v>
      </c>
      <c r="P570" s="731">
        <v>0.7871431887533451</v>
      </c>
    </row>
    <row r="571" spans="1:16" s="416" customFormat="1" ht="27.75" customHeight="1" x14ac:dyDescent="0.25">
      <c r="A571" s="735">
        <v>2210707</v>
      </c>
      <c r="B571" s="385" t="s">
        <v>696</v>
      </c>
      <c r="C571" s="425"/>
      <c r="D571" s="425"/>
      <c r="E571" s="425"/>
      <c r="F571" s="425"/>
      <c r="G571" s="425"/>
      <c r="H571" s="425"/>
      <c r="I571" s="425"/>
      <c r="J571" s="425"/>
      <c r="K571" s="425"/>
      <c r="L571" s="425"/>
      <c r="M571" s="436"/>
      <c r="N571" s="281"/>
      <c r="O571" s="281"/>
      <c r="P571" s="281"/>
    </row>
    <row r="572" spans="1:16" s="416" customFormat="1" x14ac:dyDescent="0.25">
      <c r="A572" s="729">
        <v>22107071</v>
      </c>
      <c r="B572" s="387" t="s">
        <v>303</v>
      </c>
      <c r="C572" s="417">
        <v>0</v>
      </c>
      <c r="D572" s="421">
        <v>0</v>
      </c>
      <c r="E572" s="421">
        <v>0</v>
      </c>
      <c r="F572" s="261">
        <v>65000000</v>
      </c>
      <c r="G572" s="421">
        <v>0</v>
      </c>
      <c r="H572" s="182">
        <v>65000000</v>
      </c>
      <c r="I572" s="417">
        <v>3000000</v>
      </c>
      <c r="J572" s="417">
        <v>3000000</v>
      </c>
      <c r="K572" s="417">
        <v>0</v>
      </c>
      <c r="L572" s="417">
        <v>0</v>
      </c>
      <c r="M572" s="267">
        <v>62000000</v>
      </c>
      <c r="N572" s="270">
        <v>0</v>
      </c>
      <c r="O572" s="267">
        <v>3000000</v>
      </c>
      <c r="P572" s="731">
        <v>4.6153846153846156E-2</v>
      </c>
    </row>
    <row r="573" spans="1:16" s="416" customFormat="1" ht="25.5" x14ac:dyDescent="0.25">
      <c r="A573" s="729" t="s">
        <v>828</v>
      </c>
      <c r="B573" s="387" t="s">
        <v>670</v>
      </c>
      <c r="C573" s="417">
        <v>940000000</v>
      </c>
      <c r="D573" s="421">
        <v>0</v>
      </c>
      <c r="E573" s="421">
        <v>0</v>
      </c>
      <c r="F573" s="421">
        <v>31965794</v>
      </c>
      <c r="G573" s="421">
        <v>0</v>
      </c>
      <c r="H573" s="182">
        <v>971965794</v>
      </c>
      <c r="I573" s="417">
        <v>810472603</v>
      </c>
      <c r="J573" s="417">
        <v>750203503</v>
      </c>
      <c r="K573" s="417">
        <v>12800000</v>
      </c>
      <c r="L573" s="417">
        <v>370710412</v>
      </c>
      <c r="M573" s="267">
        <v>161493191</v>
      </c>
      <c r="N573" s="270">
        <v>60269100</v>
      </c>
      <c r="O573" s="267">
        <v>366693091</v>
      </c>
      <c r="P573" s="731">
        <v>0.77184146564729827</v>
      </c>
    </row>
    <row r="574" spans="1:16" s="416" customFormat="1" x14ac:dyDescent="0.25">
      <c r="A574" s="729">
        <v>22107074</v>
      </c>
      <c r="B574" s="387" t="s">
        <v>829</v>
      </c>
      <c r="C574" s="417">
        <v>466045918</v>
      </c>
      <c r="D574" s="421">
        <v>0</v>
      </c>
      <c r="E574" s="421">
        <v>0</v>
      </c>
      <c r="F574" s="421">
        <v>0</v>
      </c>
      <c r="G574" s="421">
        <v>0</v>
      </c>
      <c r="H574" s="182">
        <v>466045918</v>
      </c>
      <c r="I574" s="417">
        <v>88353196</v>
      </c>
      <c r="J574" s="417">
        <v>0</v>
      </c>
      <c r="K574" s="417">
        <v>0</v>
      </c>
      <c r="L574" s="417">
        <v>0</v>
      </c>
      <c r="M574" s="267">
        <v>377692722</v>
      </c>
      <c r="N574" s="270">
        <v>88353196</v>
      </c>
      <c r="O574" s="267">
        <v>0</v>
      </c>
      <c r="P574" s="731">
        <v>0</v>
      </c>
    </row>
    <row r="575" spans="1:16" s="416" customFormat="1" x14ac:dyDescent="0.25">
      <c r="A575" s="735">
        <v>2210869</v>
      </c>
      <c r="B575" s="385" t="s">
        <v>810</v>
      </c>
      <c r="C575" s="417"/>
      <c r="D575" s="417"/>
      <c r="E575" s="417"/>
      <c r="F575" s="417"/>
      <c r="G575" s="417"/>
      <c r="H575" s="417"/>
      <c r="I575" s="417"/>
      <c r="J575" s="417"/>
      <c r="K575" s="417"/>
      <c r="L575" s="417"/>
      <c r="M575" s="267"/>
      <c r="N575" s="432"/>
      <c r="O575" s="432"/>
      <c r="P575" s="745"/>
    </row>
    <row r="576" spans="1:16" s="416" customFormat="1" x14ac:dyDescent="0.25">
      <c r="A576" s="729" t="s">
        <v>830</v>
      </c>
      <c r="B576" s="387" t="s">
        <v>303</v>
      </c>
      <c r="C576" s="417">
        <v>30000000</v>
      </c>
      <c r="D576" s="421">
        <v>0</v>
      </c>
      <c r="E576" s="421">
        <v>0</v>
      </c>
      <c r="F576" s="421">
        <v>0</v>
      </c>
      <c r="G576" s="421">
        <v>0</v>
      </c>
      <c r="H576" s="182">
        <v>30000000</v>
      </c>
      <c r="I576" s="417">
        <v>30000000</v>
      </c>
      <c r="J576" s="417">
        <v>30000000</v>
      </c>
      <c r="K576" s="417">
        <v>0</v>
      </c>
      <c r="L576" s="417">
        <v>30000000</v>
      </c>
      <c r="M576" s="267">
        <v>0</v>
      </c>
      <c r="N576" s="270">
        <v>0</v>
      </c>
      <c r="O576" s="267">
        <v>0</v>
      </c>
      <c r="P576" s="731">
        <v>1</v>
      </c>
    </row>
    <row r="577" spans="1:16" s="416" customFormat="1" x14ac:dyDescent="0.25">
      <c r="A577" s="729"/>
      <c r="B577" s="385" t="s">
        <v>831</v>
      </c>
      <c r="C577" s="417"/>
      <c r="D577" s="417"/>
      <c r="E577" s="417"/>
      <c r="F577" s="417"/>
      <c r="G577" s="417"/>
      <c r="H577" s="182"/>
      <c r="I577" s="417"/>
      <c r="J577" s="417"/>
      <c r="K577" s="417"/>
      <c r="L577" s="417"/>
      <c r="M577" s="435"/>
      <c r="N577" s="432"/>
      <c r="O577" s="432"/>
      <c r="P577" s="745"/>
    </row>
    <row r="578" spans="1:16" s="416" customFormat="1" x14ac:dyDescent="0.25">
      <c r="A578" s="729"/>
      <c r="B578" s="385" t="s">
        <v>832</v>
      </c>
      <c r="C578" s="417"/>
      <c r="D578" s="417"/>
      <c r="E578" s="417"/>
      <c r="F578" s="417"/>
      <c r="G578" s="417"/>
      <c r="H578" s="182"/>
      <c r="I578" s="417"/>
      <c r="J578" s="417"/>
      <c r="K578" s="417"/>
      <c r="L578" s="417"/>
      <c r="M578" s="267"/>
      <c r="N578" s="432"/>
      <c r="O578" s="432"/>
      <c r="P578" s="745"/>
    </row>
    <row r="579" spans="1:16" s="416" customFormat="1" x14ac:dyDescent="0.25">
      <c r="A579" s="735">
        <v>2210255</v>
      </c>
      <c r="B579" s="385" t="s">
        <v>831</v>
      </c>
      <c r="C579" s="417"/>
      <c r="D579" s="417"/>
      <c r="E579" s="417"/>
      <c r="F579" s="417"/>
      <c r="G579" s="417"/>
      <c r="H579" s="182"/>
      <c r="I579" s="417"/>
      <c r="J579" s="417"/>
      <c r="K579" s="417"/>
      <c r="L579" s="417"/>
      <c r="M579" s="267"/>
      <c r="N579" s="432"/>
      <c r="O579" s="432"/>
      <c r="P579" s="745"/>
    </row>
    <row r="580" spans="1:16" s="416" customFormat="1" x14ac:dyDescent="0.2">
      <c r="A580" s="729" t="s">
        <v>833</v>
      </c>
      <c r="B580" s="387" t="s">
        <v>303</v>
      </c>
      <c r="C580" s="417">
        <v>750000000</v>
      </c>
      <c r="D580" s="421">
        <v>0</v>
      </c>
      <c r="E580" s="421">
        <v>0</v>
      </c>
      <c r="F580" s="417">
        <v>887522000</v>
      </c>
      <c r="G580" s="421">
        <v>0</v>
      </c>
      <c r="H580" s="182">
        <v>1637522000</v>
      </c>
      <c r="I580" s="417">
        <v>1637179500</v>
      </c>
      <c r="J580" s="417">
        <v>1630728725.98</v>
      </c>
      <c r="K580" s="417">
        <v>0</v>
      </c>
      <c r="L580" s="748">
        <v>523180648</v>
      </c>
      <c r="M580" s="267">
        <v>342500</v>
      </c>
      <c r="N580" s="270">
        <v>6450774.0199999809</v>
      </c>
      <c r="O580" s="267">
        <v>1107548077.98</v>
      </c>
      <c r="P580" s="731">
        <v>0.99585149144866447</v>
      </c>
    </row>
    <row r="581" spans="1:16" s="416" customFormat="1" ht="25.5" x14ac:dyDescent="0.25">
      <c r="A581" s="729" t="s">
        <v>834</v>
      </c>
      <c r="B581" s="387" t="s">
        <v>812</v>
      </c>
      <c r="C581" s="417">
        <v>500000000</v>
      </c>
      <c r="D581" s="421">
        <v>0</v>
      </c>
      <c r="E581" s="421">
        <v>0</v>
      </c>
      <c r="F581" s="421">
        <v>0</v>
      </c>
      <c r="G581" s="421">
        <v>54406103</v>
      </c>
      <c r="H581" s="182">
        <v>445593897</v>
      </c>
      <c r="I581" s="417">
        <v>445593897</v>
      </c>
      <c r="J581" s="417">
        <v>445593897</v>
      </c>
      <c r="K581" s="417">
        <v>0</v>
      </c>
      <c r="L581" s="417">
        <v>178958335</v>
      </c>
      <c r="M581" s="267">
        <v>0</v>
      </c>
      <c r="N581" s="270">
        <v>0</v>
      </c>
      <c r="O581" s="267">
        <v>266635562</v>
      </c>
      <c r="P581" s="731">
        <v>1</v>
      </c>
    </row>
    <row r="582" spans="1:16" s="416" customFormat="1" x14ac:dyDescent="0.25">
      <c r="A582" s="735">
        <v>2210292</v>
      </c>
      <c r="B582" s="385" t="s">
        <v>835</v>
      </c>
      <c r="C582" s="417"/>
      <c r="D582" s="417"/>
      <c r="E582" s="417"/>
      <c r="F582" s="417"/>
      <c r="G582" s="417"/>
      <c r="H582" s="182"/>
      <c r="I582" s="417"/>
      <c r="J582" s="417"/>
      <c r="K582" s="417"/>
      <c r="L582" s="417"/>
      <c r="M582" s="267"/>
      <c r="N582" s="432"/>
      <c r="O582" s="432"/>
      <c r="P582" s="432"/>
    </row>
    <row r="583" spans="1:16" s="416" customFormat="1" ht="25.5" x14ac:dyDescent="0.25">
      <c r="A583" s="729" t="s">
        <v>836</v>
      </c>
      <c r="B583" s="387" t="s">
        <v>670</v>
      </c>
      <c r="C583" s="417">
        <v>100000000</v>
      </c>
      <c r="D583" s="421">
        <v>0</v>
      </c>
      <c r="E583" s="421">
        <v>0</v>
      </c>
      <c r="F583" s="421">
        <v>0</v>
      </c>
      <c r="G583" s="421">
        <v>0</v>
      </c>
      <c r="H583" s="182">
        <v>100000000</v>
      </c>
      <c r="I583" s="417">
        <v>100000000</v>
      </c>
      <c r="J583" s="417">
        <v>100000000</v>
      </c>
      <c r="K583" s="417">
        <v>0</v>
      </c>
      <c r="L583" s="417">
        <v>60000000</v>
      </c>
      <c r="M583" s="267">
        <v>0</v>
      </c>
      <c r="N583" s="270">
        <v>0</v>
      </c>
      <c r="O583" s="267">
        <v>40000000</v>
      </c>
      <c r="P583" s="731">
        <v>1</v>
      </c>
    </row>
    <row r="584" spans="1:16" x14ac:dyDescent="0.25">
      <c r="A584" s="723"/>
      <c r="B584" s="380"/>
      <c r="C584" s="411"/>
      <c r="D584" s="411"/>
      <c r="E584" s="411"/>
      <c r="F584" s="411"/>
      <c r="G584" s="411"/>
      <c r="H584" s="152"/>
      <c r="I584" s="411"/>
      <c r="J584" s="411"/>
      <c r="K584" s="411"/>
      <c r="L584" s="411"/>
      <c r="M584" s="273"/>
      <c r="N584" s="331"/>
      <c r="O584" s="331"/>
      <c r="P584" s="727"/>
    </row>
    <row r="585" spans="1:16" ht="25.5" x14ac:dyDescent="0.25">
      <c r="A585" s="723"/>
      <c r="B585" s="380" t="s">
        <v>837</v>
      </c>
      <c r="C585" s="411"/>
      <c r="D585" s="411"/>
      <c r="E585" s="411"/>
      <c r="F585" s="411"/>
      <c r="G585" s="411"/>
      <c r="H585" s="152"/>
      <c r="I585" s="411"/>
      <c r="J585" s="411"/>
      <c r="K585" s="411"/>
      <c r="L585" s="411"/>
      <c r="M585" s="273"/>
      <c r="N585" s="331"/>
      <c r="O585" s="331"/>
      <c r="P585" s="727"/>
    </row>
    <row r="586" spans="1:16" x14ac:dyDescent="0.25">
      <c r="A586" s="728">
        <v>2210260</v>
      </c>
      <c r="B586" s="380" t="s">
        <v>838</v>
      </c>
      <c r="C586" s="411"/>
      <c r="D586" s="411"/>
      <c r="E586" s="411"/>
      <c r="F586" s="411"/>
      <c r="G586" s="411"/>
      <c r="H586" s="152"/>
      <c r="I586" s="411"/>
      <c r="J586" s="411"/>
      <c r="K586" s="411"/>
      <c r="L586" s="411"/>
      <c r="M586" s="273"/>
      <c r="N586" s="331"/>
      <c r="O586" s="331"/>
      <c r="P586" s="727"/>
    </row>
    <row r="587" spans="1:16" s="196" customFormat="1" x14ac:dyDescent="0.25">
      <c r="A587" s="723" t="s">
        <v>839</v>
      </c>
      <c r="B587" s="399" t="s">
        <v>303</v>
      </c>
      <c r="C587" s="411">
        <v>470000000</v>
      </c>
      <c r="D587" s="234">
        <v>0</v>
      </c>
      <c r="E587" s="234">
        <v>0</v>
      </c>
      <c r="F587" s="411">
        <v>70000000</v>
      </c>
      <c r="G587" s="234">
        <v>0</v>
      </c>
      <c r="H587" s="152">
        <v>540000000</v>
      </c>
      <c r="I587" s="411">
        <v>537435465</v>
      </c>
      <c r="J587" s="411">
        <v>537435465</v>
      </c>
      <c r="K587" s="411">
        <v>0</v>
      </c>
      <c r="L587" s="411">
        <v>0</v>
      </c>
      <c r="M587" s="273">
        <v>2564535</v>
      </c>
      <c r="N587" s="315">
        <v>0</v>
      </c>
      <c r="O587" s="273">
        <v>537435465</v>
      </c>
      <c r="P587" s="727">
        <v>0.99525086111111116</v>
      </c>
    </row>
    <row r="588" spans="1:16" ht="25.5" x14ac:dyDescent="0.25">
      <c r="A588" s="723" t="s">
        <v>840</v>
      </c>
      <c r="B588" s="384" t="s">
        <v>841</v>
      </c>
      <c r="C588" s="411">
        <v>230000000</v>
      </c>
      <c r="D588" s="234">
        <v>0</v>
      </c>
      <c r="E588" s="234">
        <v>0</v>
      </c>
      <c r="F588" s="234">
        <v>0</v>
      </c>
      <c r="G588" s="234">
        <v>0</v>
      </c>
      <c r="H588" s="152">
        <v>230000000</v>
      </c>
      <c r="I588" s="411">
        <v>220400000</v>
      </c>
      <c r="J588" s="411">
        <v>140400000</v>
      </c>
      <c r="K588" s="411">
        <v>0</v>
      </c>
      <c r="L588" s="411">
        <v>27670750</v>
      </c>
      <c r="M588" s="273">
        <v>9600000</v>
      </c>
      <c r="N588" s="315">
        <v>80000000</v>
      </c>
      <c r="O588" s="273">
        <v>112729250</v>
      </c>
      <c r="P588" s="727">
        <v>0.61043478260869566</v>
      </c>
    </row>
    <row r="589" spans="1:16" x14ac:dyDescent="0.25">
      <c r="A589" s="723"/>
      <c r="B589" s="380"/>
      <c r="C589" s="411"/>
      <c r="D589" s="411"/>
      <c r="E589" s="411"/>
      <c r="F589" s="411"/>
      <c r="G589" s="411"/>
      <c r="H589" s="152"/>
      <c r="I589" s="411"/>
      <c r="J589" s="411"/>
      <c r="K589" s="411"/>
      <c r="L589" s="411"/>
      <c r="M589" s="414"/>
      <c r="N589" s="331"/>
      <c r="O589" s="331"/>
      <c r="P589" s="727"/>
    </row>
    <row r="590" spans="1:16" x14ac:dyDescent="0.25">
      <c r="A590" s="723"/>
      <c r="B590" s="380" t="s">
        <v>842</v>
      </c>
      <c r="C590" s="411"/>
      <c r="D590" s="411"/>
      <c r="E590" s="411"/>
      <c r="F590" s="411"/>
      <c r="G590" s="411"/>
      <c r="H590" s="152"/>
      <c r="I590" s="411"/>
      <c r="J590" s="411"/>
      <c r="K590" s="411"/>
      <c r="L590" s="411"/>
      <c r="M590" s="273"/>
      <c r="N590" s="331"/>
      <c r="O590" s="331"/>
      <c r="P590" s="727"/>
    </row>
    <row r="591" spans="1:16" x14ac:dyDescent="0.25">
      <c r="A591" s="728">
        <v>2210946</v>
      </c>
      <c r="B591" s="380" t="s">
        <v>843</v>
      </c>
      <c r="C591" s="411"/>
      <c r="D591" s="411"/>
      <c r="E591" s="411"/>
      <c r="F591" s="411"/>
      <c r="G591" s="411"/>
      <c r="H591" s="152"/>
      <c r="I591" s="411"/>
      <c r="J591" s="411"/>
      <c r="K591" s="411"/>
      <c r="L591" s="411"/>
      <c r="M591" s="273"/>
      <c r="N591" s="331"/>
      <c r="O591" s="331"/>
      <c r="P591" s="727"/>
    </row>
    <row r="592" spans="1:16" x14ac:dyDescent="0.25">
      <c r="A592" s="723" t="s">
        <v>844</v>
      </c>
      <c r="B592" s="384" t="s">
        <v>303</v>
      </c>
      <c r="C592" s="411">
        <v>350000000</v>
      </c>
      <c r="D592" s="234">
        <v>0</v>
      </c>
      <c r="E592" s="234">
        <v>0</v>
      </c>
      <c r="F592" s="234">
        <v>0</v>
      </c>
      <c r="G592" s="234">
        <v>0</v>
      </c>
      <c r="H592" s="152">
        <v>350000000</v>
      </c>
      <c r="I592" s="411">
        <v>305061384.43000001</v>
      </c>
      <c r="J592" s="411">
        <v>302617709.43000001</v>
      </c>
      <c r="K592" s="411">
        <v>0</v>
      </c>
      <c r="L592" s="411">
        <v>236267376.43000001</v>
      </c>
      <c r="M592" s="273">
        <v>44938615.569999993</v>
      </c>
      <c r="N592" s="315">
        <v>2443675</v>
      </c>
      <c r="O592" s="273">
        <v>66350333</v>
      </c>
      <c r="P592" s="413">
        <v>0.86462202694285717</v>
      </c>
    </row>
    <row r="593" spans="1:16" x14ac:dyDescent="0.25">
      <c r="A593" s="723"/>
      <c r="B593" s="380"/>
      <c r="C593" s="406"/>
      <c r="D593" s="406"/>
      <c r="E593" s="406"/>
      <c r="F593" s="406"/>
      <c r="G593" s="406"/>
      <c r="H593" s="152"/>
      <c r="I593" s="406"/>
      <c r="J593" s="406"/>
      <c r="K593" s="406"/>
      <c r="L593" s="406"/>
      <c r="M593" s="273"/>
      <c r="N593" s="312"/>
      <c r="O593" s="312"/>
      <c r="P593" s="727"/>
    </row>
    <row r="594" spans="1:16" x14ac:dyDescent="0.25">
      <c r="A594" s="723"/>
      <c r="B594" s="398" t="s">
        <v>688</v>
      </c>
      <c r="C594" s="406"/>
      <c r="D594" s="406"/>
      <c r="E594" s="406"/>
      <c r="F594" s="406"/>
      <c r="G594" s="406"/>
      <c r="H594" s="152"/>
      <c r="I594" s="406"/>
      <c r="J594" s="406"/>
      <c r="K594" s="406"/>
      <c r="L594" s="406"/>
      <c r="M594" s="273"/>
      <c r="N594" s="312"/>
      <c r="O594" s="312"/>
      <c r="P594" s="727"/>
    </row>
    <row r="595" spans="1:16" x14ac:dyDescent="0.25">
      <c r="A595" s="728">
        <v>2210091</v>
      </c>
      <c r="B595" s="398" t="s">
        <v>810</v>
      </c>
      <c r="C595" s="406"/>
      <c r="D595" s="406"/>
      <c r="E595" s="406"/>
      <c r="F595" s="406"/>
      <c r="G595" s="406"/>
      <c r="H595" s="437"/>
      <c r="I595" s="406"/>
      <c r="J595" s="406"/>
      <c r="K595" s="406"/>
      <c r="L595" s="406"/>
      <c r="M595" s="273"/>
      <c r="N595" s="312"/>
      <c r="O595" s="312"/>
      <c r="P595" s="727"/>
    </row>
    <row r="596" spans="1:16" ht="25.5" x14ac:dyDescent="0.25">
      <c r="A596" s="723" t="s">
        <v>845</v>
      </c>
      <c r="B596" s="399" t="s">
        <v>812</v>
      </c>
      <c r="C596" s="411">
        <v>30000000</v>
      </c>
      <c r="D596" s="234">
        <v>0</v>
      </c>
      <c r="E596" s="234">
        <v>0</v>
      </c>
      <c r="F596" s="234">
        <v>0</v>
      </c>
      <c r="G596" s="234">
        <v>0</v>
      </c>
      <c r="H596" s="152">
        <v>30000000</v>
      </c>
      <c r="I596" s="411">
        <v>30000000</v>
      </c>
      <c r="J596" s="411">
        <v>30000000</v>
      </c>
      <c r="K596" s="411">
        <v>0</v>
      </c>
      <c r="L596" s="411">
        <v>22860000</v>
      </c>
      <c r="M596" s="273">
        <v>0</v>
      </c>
      <c r="N596" s="315">
        <v>0</v>
      </c>
      <c r="O596" s="273">
        <v>7140000</v>
      </c>
      <c r="P596" s="727">
        <v>1</v>
      </c>
    </row>
    <row r="597" spans="1:16" x14ac:dyDescent="0.25">
      <c r="A597" s="728">
        <v>2210710</v>
      </c>
      <c r="B597" s="398" t="s">
        <v>846</v>
      </c>
      <c r="C597" s="411"/>
      <c r="D597" s="411"/>
      <c r="E597" s="411"/>
      <c r="F597" s="411"/>
      <c r="G597" s="411"/>
      <c r="H597" s="152"/>
      <c r="I597" s="411"/>
      <c r="J597" s="411"/>
      <c r="K597" s="411"/>
      <c r="L597" s="411"/>
      <c r="M597" s="273"/>
      <c r="N597" s="331"/>
      <c r="O597" s="331"/>
      <c r="P597" s="727"/>
    </row>
    <row r="598" spans="1:16" ht="15" x14ac:dyDescent="0.25">
      <c r="A598" s="723" t="s">
        <v>847</v>
      </c>
      <c r="B598" s="399" t="s">
        <v>303</v>
      </c>
      <c r="C598" s="411">
        <v>350000000</v>
      </c>
      <c r="D598" s="234">
        <v>0</v>
      </c>
      <c r="E598" s="234">
        <v>0</v>
      </c>
      <c r="F598" s="411">
        <v>1268378000</v>
      </c>
      <c r="G598" s="234">
        <v>0</v>
      </c>
      <c r="H598" s="152">
        <v>1618378000</v>
      </c>
      <c r="I598" s="411">
        <v>1604028095.1600001</v>
      </c>
      <c r="J598" s="721">
        <v>1600028095.1600001</v>
      </c>
      <c r="K598" s="411">
        <v>0</v>
      </c>
      <c r="L598" s="411">
        <v>1148753428.1600001</v>
      </c>
      <c r="M598" s="273">
        <v>14349904.839999914</v>
      </c>
      <c r="N598" s="315">
        <v>4000000</v>
      </c>
      <c r="O598" s="273">
        <v>451274667</v>
      </c>
      <c r="P598" s="727">
        <v>0.98866154579461663</v>
      </c>
    </row>
    <row r="599" spans="1:16" ht="25.5" x14ac:dyDescent="0.25">
      <c r="A599" s="723">
        <v>22107103</v>
      </c>
      <c r="B599" s="399" t="s">
        <v>848</v>
      </c>
      <c r="C599" s="411">
        <v>0</v>
      </c>
      <c r="D599" s="234">
        <v>0</v>
      </c>
      <c r="E599" s="234">
        <v>0</v>
      </c>
      <c r="F599" s="411">
        <v>129928000</v>
      </c>
      <c r="G599" s="234">
        <v>0</v>
      </c>
      <c r="H599" s="152">
        <v>129928000</v>
      </c>
      <c r="I599" s="411">
        <v>99400000</v>
      </c>
      <c r="J599" s="721">
        <v>99400000</v>
      </c>
      <c r="K599" s="411">
        <v>0</v>
      </c>
      <c r="L599" s="411">
        <v>0</v>
      </c>
      <c r="M599" s="273">
        <v>30528000</v>
      </c>
      <c r="N599" s="315">
        <v>0</v>
      </c>
      <c r="O599" s="273">
        <v>99400000</v>
      </c>
      <c r="P599" s="727">
        <v>0.76503909857767383</v>
      </c>
    </row>
    <row r="600" spans="1:16" ht="25.5" x14ac:dyDescent="0.25">
      <c r="A600" s="728">
        <v>2210874</v>
      </c>
      <c r="B600" s="398" t="s">
        <v>849</v>
      </c>
      <c r="C600" s="411"/>
      <c r="D600" s="411"/>
      <c r="E600" s="411"/>
      <c r="F600" s="411"/>
      <c r="G600" s="411"/>
      <c r="H600" s="152"/>
      <c r="I600" s="411"/>
      <c r="J600" s="411"/>
      <c r="K600" s="411"/>
      <c r="L600" s="411"/>
      <c r="M600" s="273"/>
      <c r="N600" s="331"/>
      <c r="O600" s="331"/>
      <c r="P600" s="727"/>
    </row>
    <row r="601" spans="1:16" ht="25.5" x14ac:dyDescent="0.25">
      <c r="A601" s="749" t="s">
        <v>850</v>
      </c>
      <c r="B601" s="585" t="s">
        <v>851</v>
      </c>
      <c r="C601" s="586">
        <v>1872761804</v>
      </c>
      <c r="D601" s="587">
        <v>0</v>
      </c>
      <c r="E601" s="587">
        <v>0</v>
      </c>
      <c r="F601" s="587">
        <v>0</v>
      </c>
      <c r="G601" s="587">
        <v>0</v>
      </c>
      <c r="H601" s="170">
        <v>1872761804</v>
      </c>
      <c r="I601" s="568">
        <v>1831047565.02</v>
      </c>
      <c r="J601" s="586">
        <v>1831047565.02</v>
      </c>
      <c r="K601" s="750">
        <v>7750</v>
      </c>
      <c r="L601" s="586">
        <v>1137404016.02</v>
      </c>
      <c r="M601" s="559">
        <v>41714238.980000019</v>
      </c>
      <c r="N601" s="563">
        <v>0</v>
      </c>
      <c r="O601" s="559">
        <v>693635799</v>
      </c>
      <c r="P601" s="751">
        <v>0.97772581708421047</v>
      </c>
    </row>
    <row r="602" spans="1:16" ht="38.25" x14ac:dyDescent="0.25">
      <c r="A602" s="752" t="s">
        <v>852</v>
      </c>
      <c r="B602" s="753" t="s">
        <v>853</v>
      </c>
      <c r="C602" s="754">
        <v>1200000000</v>
      </c>
      <c r="D602" s="755">
        <v>0</v>
      </c>
      <c r="E602" s="755">
        <v>0</v>
      </c>
      <c r="F602" s="755">
        <v>0</v>
      </c>
      <c r="G602" s="755">
        <v>0</v>
      </c>
      <c r="H602" s="30">
        <v>1200000000</v>
      </c>
      <c r="I602" s="754">
        <v>1200000000</v>
      </c>
      <c r="J602" s="754">
        <v>1200000000</v>
      </c>
      <c r="K602" s="754">
        <v>0</v>
      </c>
      <c r="L602" s="754">
        <v>523755032</v>
      </c>
      <c r="M602" s="638">
        <v>0</v>
      </c>
      <c r="N602" s="756">
        <v>0</v>
      </c>
      <c r="O602" s="638">
        <v>676244968</v>
      </c>
      <c r="P602" s="757">
        <v>1</v>
      </c>
    </row>
    <row r="603" spans="1:16" ht="38.25" x14ac:dyDescent="0.25">
      <c r="A603" s="723">
        <v>22108743</v>
      </c>
      <c r="B603" s="399" t="s">
        <v>854</v>
      </c>
      <c r="C603" s="411">
        <v>0</v>
      </c>
      <c r="D603" s="234">
        <v>192327762.47</v>
      </c>
      <c r="E603" s="234">
        <v>0</v>
      </c>
      <c r="F603" s="411">
        <v>839112222.65999997</v>
      </c>
      <c r="G603" s="234">
        <v>0</v>
      </c>
      <c r="H603" s="152">
        <v>1031439985.13</v>
      </c>
      <c r="I603" s="411">
        <v>815426013</v>
      </c>
      <c r="J603" s="604">
        <v>815426013</v>
      </c>
      <c r="K603" s="415">
        <v>0</v>
      </c>
      <c r="L603" s="411">
        <v>766057096</v>
      </c>
      <c r="M603" s="273">
        <v>216013972.13</v>
      </c>
      <c r="N603" s="315">
        <v>0</v>
      </c>
      <c r="O603" s="273">
        <v>49368917</v>
      </c>
      <c r="P603" s="727">
        <v>0.79057048859437595</v>
      </c>
    </row>
    <row r="604" spans="1:16" ht="38.25" x14ac:dyDescent="0.25">
      <c r="A604" s="723" t="s">
        <v>855</v>
      </c>
      <c r="B604" s="399" t="s">
        <v>856</v>
      </c>
      <c r="C604" s="411">
        <v>927238196</v>
      </c>
      <c r="D604" s="234">
        <v>0</v>
      </c>
      <c r="E604" s="234">
        <v>0</v>
      </c>
      <c r="F604" s="234">
        <v>0</v>
      </c>
      <c r="G604" s="234">
        <v>0</v>
      </c>
      <c r="H604" s="152">
        <v>927238196</v>
      </c>
      <c r="I604" s="411">
        <v>349468292</v>
      </c>
      <c r="J604" s="411">
        <v>349468292</v>
      </c>
      <c r="K604" s="415">
        <v>0</v>
      </c>
      <c r="L604" s="411">
        <v>349468292</v>
      </c>
      <c r="M604" s="273">
        <v>577769904</v>
      </c>
      <c r="N604" s="315">
        <v>0</v>
      </c>
      <c r="O604" s="273">
        <v>0</v>
      </c>
      <c r="P604" s="727">
        <v>0.37689160509949482</v>
      </c>
    </row>
    <row r="605" spans="1:16" ht="25.5" x14ac:dyDescent="0.25">
      <c r="A605" s="723" t="s">
        <v>857</v>
      </c>
      <c r="B605" s="399" t="s">
        <v>858</v>
      </c>
      <c r="C605" s="411">
        <v>2100000000</v>
      </c>
      <c r="D605" s="234">
        <v>0</v>
      </c>
      <c r="E605" s="234">
        <v>0</v>
      </c>
      <c r="F605" s="234">
        <v>0</v>
      </c>
      <c r="G605" s="234">
        <v>165892973.00999999</v>
      </c>
      <c r="H605" s="152">
        <v>1934107026.99</v>
      </c>
      <c r="I605" s="411">
        <v>1927206464</v>
      </c>
      <c r="J605" s="411">
        <v>1927206464</v>
      </c>
      <c r="K605" s="415">
        <v>0</v>
      </c>
      <c r="L605" s="411">
        <v>1466649737.04</v>
      </c>
      <c r="M605" s="273">
        <v>6900562.9900000095</v>
      </c>
      <c r="N605" s="315">
        <v>0</v>
      </c>
      <c r="O605" s="273">
        <v>460556726.96000004</v>
      </c>
      <c r="P605" s="727">
        <v>0.99643217107755444</v>
      </c>
    </row>
    <row r="606" spans="1:16" ht="25.5" x14ac:dyDescent="0.2">
      <c r="A606" s="723" t="s">
        <v>859</v>
      </c>
      <c r="B606" s="399" t="s">
        <v>860</v>
      </c>
      <c r="C606" s="411">
        <v>900000000</v>
      </c>
      <c r="D606" s="234">
        <v>0</v>
      </c>
      <c r="E606" s="234">
        <v>0</v>
      </c>
      <c r="F606" s="234">
        <v>165892973.00999999</v>
      </c>
      <c r="G606" s="234">
        <v>0</v>
      </c>
      <c r="H606" s="152">
        <v>1065892973.01</v>
      </c>
      <c r="I606" s="411">
        <v>1065892972</v>
      </c>
      <c r="J606" s="508">
        <v>1065892972</v>
      </c>
      <c r="K606" s="666">
        <v>40224224</v>
      </c>
      <c r="L606" s="411">
        <v>957740870.36000001</v>
      </c>
      <c r="M606" s="273">
        <v>1.0099999904632568</v>
      </c>
      <c r="N606" s="315">
        <v>0</v>
      </c>
      <c r="O606" s="273">
        <v>67927877.639999986</v>
      </c>
      <c r="P606" s="727">
        <v>0.99999999905243775</v>
      </c>
    </row>
    <row r="607" spans="1:16" ht="38.25" x14ac:dyDescent="0.25">
      <c r="A607" s="723">
        <v>22108747</v>
      </c>
      <c r="B607" s="384" t="s">
        <v>861</v>
      </c>
      <c r="C607" s="411">
        <v>20000000</v>
      </c>
      <c r="D607" s="234">
        <v>0</v>
      </c>
      <c r="E607" s="234">
        <v>0</v>
      </c>
      <c r="F607" s="234">
        <v>0</v>
      </c>
      <c r="G607" s="234">
        <v>0</v>
      </c>
      <c r="H607" s="152">
        <v>20000000</v>
      </c>
      <c r="I607" s="411">
        <v>20000000</v>
      </c>
      <c r="J607" s="411">
        <v>20000000</v>
      </c>
      <c r="K607" s="415">
        <v>0</v>
      </c>
      <c r="L607" s="411">
        <v>0</v>
      </c>
      <c r="M607" s="273">
        <v>0</v>
      </c>
      <c r="N607" s="315">
        <v>0</v>
      </c>
      <c r="O607" s="273">
        <v>20000000</v>
      </c>
      <c r="P607" s="727">
        <v>1</v>
      </c>
    </row>
    <row r="608" spans="1:16" ht="25.5" x14ac:dyDescent="0.25">
      <c r="A608" s="723">
        <v>22108749</v>
      </c>
      <c r="B608" s="384" t="s">
        <v>862</v>
      </c>
      <c r="C608" s="411"/>
      <c r="D608" s="234">
        <v>5606048</v>
      </c>
      <c r="E608" s="234"/>
      <c r="F608" s="234"/>
      <c r="G608" s="234"/>
      <c r="H608" s="152">
        <v>5606048</v>
      </c>
      <c r="I608" s="411">
        <v>0</v>
      </c>
      <c r="J608" s="411">
        <v>0</v>
      </c>
      <c r="K608" s="415">
        <v>0</v>
      </c>
      <c r="L608" s="411">
        <v>0</v>
      </c>
      <c r="M608" s="273">
        <v>5606048</v>
      </c>
      <c r="N608" s="315">
        <v>0</v>
      </c>
      <c r="O608" s="273">
        <v>0</v>
      </c>
      <c r="P608" s="727">
        <v>0</v>
      </c>
    </row>
    <row r="609" spans="1:16" x14ac:dyDescent="0.25">
      <c r="A609" s="723"/>
      <c r="B609" s="384"/>
      <c r="C609" s="411"/>
      <c r="D609" s="411"/>
      <c r="E609" s="411"/>
      <c r="F609" s="411"/>
      <c r="G609" s="411"/>
      <c r="H609" s="152"/>
      <c r="I609" s="411"/>
      <c r="J609" s="411"/>
      <c r="K609" s="415"/>
      <c r="L609" s="411"/>
      <c r="M609" s="273"/>
      <c r="N609" s="331"/>
      <c r="O609" s="331"/>
      <c r="P609" s="727"/>
    </row>
    <row r="610" spans="1:16" x14ac:dyDescent="0.25">
      <c r="A610" s="723"/>
      <c r="B610" s="380" t="s">
        <v>717</v>
      </c>
      <c r="C610" s="411"/>
      <c r="D610" s="411"/>
      <c r="E610" s="411"/>
      <c r="F610" s="411"/>
      <c r="G610" s="411"/>
      <c r="H610" s="152"/>
      <c r="I610" s="411"/>
      <c r="J610" s="411"/>
      <c r="K610" s="415"/>
      <c r="L610" s="411"/>
      <c r="M610" s="414"/>
      <c r="N610" s="331"/>
      <c r="O610" s="331"/>
      <c r="P610" s="727"/>
    </row>
    <row r="611" spans="1:16" x14ac:dyDescent="0.25">
      <c r="A611" s="723"/>
      <c r="B611" s="380" t="s">
        <v>842</v>
      </c>
      <c r="C611" s="411"/>
      <c r="D611" s="411"/>
      <c r="E611" s="411"/>
      <c r="F611" s="411"/>
      <c r="G611" s="411"/>
      <c r="H611" s="152"/>
      <c r="I611" s="411"/>
      <c r="J611" s="411"/>
      <c r="K611" s="411"/>
      <c r="L611" s="411"/>
      <c r="M611" s="414"/>
      <c r="N611" s="331"/>
      <c r="O611" s="331"/>
      <c r="P611" s="727"/>
    </row>
    <row r="612" spans="1:16" x14ac:dyDescent="0.25">
      <c r="A612" s="723"/>
      <c r="B612" s="380" t="s">
        <v>863</v>
      </c>
      <c r="C612" s="411"/>
      <c r="D612" s="411"/>
      <c r="E612" s="411"/>
      <c r="F612" s="411"/>
      <c r="G612" s="411"/>
      <c r="H612" s="152"/>
      <c r="I612" s="411"/>
      <c r="J612" s="411"/>
      <c r="K612" s="411"/>
      <c r="L612" s="411"/>
      <c r="M612" s="414"/>
      <c r="N612" s="331"/>
      <c r="O612" s="331"/>
      <c r="P612" s="727"/>
    </row>
    <row r="613" spans="1:16" ht="25.5" x14ac:dyDescent="0.25">
      <c r="A613" s="723"/>
      <c r="B613" s="380" t="s">
        <v>808</v>
      </c>
      <c r="C613" s="411"/>
      <c r="D613" s="411"/>
      <c r="E613" s="411"/>
      <c r="F613" s="411"/>
      <c r="G613" s="411"/>
      <c r="H613" s="152"/>
      <c r="I613" s="411"/>
      <c r="J613" s="411"/>
      <c r="K613" s="411"/>
      <c r="L613" s="411"/>
      <c r="M613" s="414"/>
      <c r="N613" s="331"/>
      <c r="O613" s="331"/>
      <c r="P613" s="727"/>
    </row>
    <row r="614" spans="1:16" x14ac:dyDescent="0.25">
      <c r="A614" s="723"/>
      <c r="B614" s="380" t="s">
        <v>864</v>
      </c>
      <c r="C614" s="411"/>
      <c r="D614" s="411"/>
      <c r="E614" s="411"/>
      <c r="F614" s="411"/>
      <c r="G614" s="411"/>
      <c r="H614" s="152"/>
      <c r="I614" s="411"/>
      <c r="J614" s="411"/>
      <c r="K614" s="411"/>
      <c r="L614" s="411"/>
      <c r="M614" s="273"/>
      <c r="N614" s="331"/>
      <c r="O614" s="331"/>
      <c r="P614" s="727"/>
    </row>
    <row r="615" spans="1:16" x14ac:dyDescent="0.25">
      <c r="A615" s="728">
        <v>2210708</v>
      </c>
      <c r="B615" s="380" t="s">
        <v>800</v>
      </c>
      <c r="C615" s="411"/>
      <c r="D615" s="411"/>
      <c r="E615" s="411"/>
      <c r="F615" s="411"/>
      <c r="G615" s="411"/>
      <c r="H615" s="152"/>
      <c r="I615" s="411"/>
      <c r="J615" s="411"/>
      <c r="K615" s="411"/>
      <c r="L615" s="411"/>
      <c r="M615" s="273"/>
      <c r="N615" s="331"/>
      <c r="O615" s="331"/>
      <c r="P615" s="727"/>
    </row>
    <row r="616" spans="1:16" x14ac:dyDescent="0.25">
      <c r="A616" s="723" t="s">
        <v>865</v>
      </c>
      <c r="B616" s="384" t="s">
        <v>303</v>
      </c>
      <c r="C616" s="411">
        <v>100000000</v>
      </c>
      <c r="D616" s="234">
        <v>0</v>
      </c>
      <c r="E616" s="234">
        <v>0</v>
      </c>
      <c r="F616" s="234">
        <v>0</v>
      </c>
      <c r="G616" s="234"/>
      <c r="H616" s="152">
        <v>100000000</v>
      </c>
      <c r="I616" s="411">
        <v>60000000</v>
      </c>
      <c r="J616" s="411">
        <v>60000000</v>
      </c>
      <c r="K616" s="411">
        <v>0</v>
      </c>
      <c r="L616" s="411">
        <v>60000000</v>
      </c>
      <c r="M616" s="273">
        <v>40000000</v>
      </c>
      <c r="N616" s="315">
        <v>0</v>
      </c>
      <c r="O616" s="273">
        <v>0</v>
      </c>
      <c r="P616" s="727">
        <v>0.6</v>
      </c>
    </row>
    <row r="617" spans="1:16" ht="25.5" x14ac:dyDescent="0.25">
      <c r="A617" s="723" t="s">
        <v>866</v>
      </c>
      <c r="B617" s="384" t="s">
        <v>812</v>
      </c>
      <c r="C617" s="411">
        <v>200000000</v>
      </c>
      <c r="D617" s="234">
        <v>0</v>
      </c>
      <c r="E617" s="234">
        <v>0</v>
      </c>
      <c r="F617" s="234">
        <v>0</v>
      </c>
      <c r="G617" s="234">
        <v>96607691</v>
      </c>
      <c r="H617" s="152">
        <v>103392309</v>
      </c>
      <c r="I617" s="411">
        <v>103392309</v>
      </c>
      <c r="J617" s="411">
        <v>103392309</v>
      </c>
      <c r="K617" s="411">
        <v>0</v>
      </c>
      <c r="L617" s="411">
        <v>70232309</v>
      </c>
      <c r="M617" s="273">
        <v>0</v>
      </c>
      <c r="N617" s="315">
        <v>0</v>
      </c>
      <c r="O617" s="273">
        <v>33160000</v>
      </c>
      <c r="P617" s="727">
        <v>1</v>
      </c>
    </row>
    <row r="618" spans="1:16" x14ac:dyDescent="0.25">
      <c r="A618" s="723"/>
      <c r="B618" s="380"/>
      <c r="C618" s="411"/>
      <c r="D618" s="411"/>
      <c r="E618" s="411"/>
      <c r="F618" s="411"/>
      <c r="G618" s="411"/>
      <c r="H618" s="152"/>
      <c r="I618" s="411"/>
      <c r="J618" s="411"/>
      <c r="K618" s="411"/>
      <c r="L618" s="411"/>
      <c r="M618" s="273"/>
      <c r="N618" s="331"/>
      <c r="O618" s="331"/>
      <c r="P618" s="727"/>
    </row>
    <row r="619" spans="1:16" x14ac:dyDescent="0.25">
      <c r="A619" s="723"/>
      <c r="B619" s="380" t="s">
        <v>702</v>
      </c>
      <c r="C619" s="411"/>
      <c r="D619" s="411"/>
      <c r="E619" s="411"/>
      <c r="F619" s="411"/>
      <c r="G619" s="411"/>
      <c r="H619" s="152"/>
      <c r="I619" s="411"/>
      <c r="J619" s="411"/>
      <c r="K619" s="411"/>
      <c r="L619" s="411"/>
      <c r="M619" s="273"/>
      <c r="N619" s="331"/>
      <c r="O619" s="331"/>
      <c r="P619" s="727"/>
    </row>
    <row r="620" spans="1:16" x14ac:dyDescent="0.25">
      <c r="A620" s="723"/>
      <c r="B620" s="380" t="s">
        <v>867</v>
      </c>
      <c r="C620" s="411"/>
      <c r="D620" s="411"/>
      <c r="E620" s="411"/>
      <c r="F620" s="411"/>
      <c r="G620" s="411"/>
      <c r="H620" s="152"/>
      <c r="I620" s="411"/>
      <c r="J620" s="411"/>
      <c r="K620" s="411"/>
      <c r="L620" s="411"/>
      <c r="M620" s="273"/>
      <c r="N620" s="331"/>
      <c r="O620" s="331"/>
      <c r="P620" s="727"/>
    </row>
    <row r="621" spans="1:16" x14ac:dyDescent="0.25">
      <c r="A621" s="723"/>
      <c r="B621" s="380" t="s">
        <v>868</v>
      </c>
      <c r="C621" s="411"/>
      <c r="D621" s="411"/>
      <c r="E621" s="411"/>
      <c r="F621" s="411"/>
      <c r="G621" s="411"/>
      <c r="H621" s="152"/>
      <c r="I621" s="411"/>
      <c r="J621" s="411"/>
      <c r="K621" s="411"/>
      <c r="L621" s="411"/>
      <c r="M621" s="273"/>
      <c r="N621" s="331"/>
      <c r="O621" s="331"/>
      <c r="P621" s="727"/>
    </row>
    <row r="622" spans="1:16" x14ac:dyDescent="0.25">
      <c r="A622" s="723"/>
      <c r="B622" s="380" t="s">
        <v>869</v>
      </c>
      <c r="C622" s="411"/>
      <c r="D622" s="411"/>
      <c r="E622" s="411"/>
      <c r="F622" s="411"/>
      <c r="G622" s="411"/>
      <c r="H622" s="152"/>
      <c r="I622" s="411"/>
      <c r="J622" s="411"/>
      <c r="K622" s="411"/>
      <c r="L622" s="411"/>
      <c r="M622" s="273"/>
      <c r="N622" s="331"/>
      <c r="O622" s="331"/>
      <c r="P622" s="727"/>
    </row>
    <row r="623" spans="1:16" x14ac:dyDescent="0.25">
      <c r="A623" s="728">
        <v>2210711</v>
      </c>
      <c r="B623" s="380" t="s">
        <v>870</v>
      </c>
      <c r="C623" s="411"/>
      <c r="D623" s="411"/>
      <c r="E623" s="411"/>
      <c r="F623" s="411"/>
      <c r="G623" s="411"/>
      <c r="H623" s="152"/>
      <c r="I623" s="411"/>
      <c r="J623" s="411"/>
      <c r="K623" s="411"/>
      <c r="L623" s="411"/>
      <c r="M623" s="273"/>
      <c r="N623" s="331"/>
      <c r="O623" s="331"/>
      <c r="P623" s="727"/>
    </row>
    <row r="624" spans="1:16" x14ac:dyDescent="0.2">
      <c r="A624" s="723" t="s">
        <v>871</v>
      </c>
      <c r="B624" s="384" t="s">
        <v>303</v>
      </c>
      <c r="C624" s="411">
        <v>480000000</v>
      </c>
      <c r="D624" s="234">
        <v>0</v>
      </c>
      <c r="E624" s="234">
        <v>0</v>
      </c>
      <c r="F624" s="234">
        <v>0</v>
      </c>
      <c r="G624" s="234">
        <v>0</v>
      </c>
      <c r="H624" s="152">
        <v>480000000</v>
      </c>
      <c r="I624" s="665">
        <v>273379343</v>
      </c>
      <c r="J624" s="411">
        <v>273379343</v>
      </c>
      <c r="K624" s="411">
        <v>0</v>
      </c>
      <c r="L624" s="411">
        <v>170173975</v>
      </c>
      <c r="M624" s="273">
        <v>206620657</v>
      </c>
      <c r="N624" s="315">
        <v>0</v>
      </c>
      <c r="O624" s="273">
        <v>103205368</v>
      </c>
      <c r="P624" s="727">
        <v>0.56954029791666672</v>
      </c>
    </row>
    <row r="625" spans="1:16" ht="13.5" thickBot="1" x14ac:dyDescent="0.3">
      <c r="A625" s="723"/>
      <c r="B625" s="380"/>
      <c r="C625" s="406"/>
      <c r="D625" s="406"/>
      <c r="E625" s="406"/>
      <c r="F625" s="406"/>
      <c r="G625" s="406"/>
      <c r="H625" s="152"/>
      <c r="I625" s="407"/>
      <c r="J625" s="407"/>
      <c r="K625" s="407"/>
      <c r="L625" s="407"/>
      <c r="M625" s="273"/>
      <c r="N625" s="309"/>
      <c r="O625" s="312"/>
      <c r="P625" s="309"/>
    </row>
    <row r="626" spans="1:16" s="251" customFormat="1" ht="26.25" thickBot="1" x14ac:dyDescent="0.3">
      <c r="A626" s="241"/>
      <c r="B626" s="241" t="s">
        <v>872</v>
      </c>
      <c r="C626" s="242">
        <v>18499562836</v>
      </c>
      <c r="D626" s="242">
        <v>200003810.47</v>
      </c>
      <c r="E626" s="242">
        <v>0</v>
      </c>
      <c r="F626" s="242">
        <v>3947468352.6700001</v>
      </c>
      <c r="G626" s="242">
        <v>2617356130.0100002</v>
      </c>
      <c r="H626" s="242">
        <v>20029678869.129997</v>
      </c>
      <c r="I626" s="242">
        <v>18096660297.809998</v>
      </c>
      <c r="J626" s="242">
        <v>17142719762.790001</v>
      </c>
      <c r="K626" s="242">
        <v>101951974</v>
      </c>
      <c r="L626" s="242">
        <v>10849050754.610001</v>
      </c>
      <c r="M626" s="242">
        <v>1933018571.3199997</v>
      </c>
      <c r="N626" s="242">
        <v>953940535.01999998</v>
      </c>
      <c r="O626" s="242">
        <v>6191717034.1800003</v>
      </c>
      <c r="P626" s="438">
        <v>0.85586593149082313</v>
      </c>
    </row>
    <row r="627" spans="1:16" s="195" customFormat="1" x14ac:dyDescent="0.2">
      <c r="A627" s="619"/>
      <c r="B627" s="239"/>
      <c r="C627" s="300"/>
      <c r="D627" s="300"/>
      <c r="E627" s="300"/>
      <c r="F627" s="300"/>
      <c r="G627" s="300"/>
      <c r="H627" s="300"/>
      <c r="I627" s="300"/>
      <c r="J627" s="440"/>
      <c r="K627" s="300"/>
      <c r="L627" s="300"/>
      <c r="M627" s="301"/>
      <c r="N627" s="301"/>
      <c r="O627" s="301"/>
      <c r="P627" s="148"/>
    </row>
    <row r="628" spans="1:16" s="195" customFormat="1" ht="13.5" thickBot="1" x14ac:dyDescent="0.3">
      <c r="A628" s="619"/>
      <c r="B628" s="239"/>
      <c r="C628" s="169"/>
      <c r="D628" s="169"/>
      <c r="E628" s="169"/>
      <c r="F628" s="169"/>
      <c r="G628" s="169"/>
      <c r="H628" s="169"/>
      <c r="I628" s="169"/>
      <c r="J628" s="169"/>
      <c r="K628" s="169"/>
      <c r="L628" s="169"/>
      <c r="M628" s="169"/>
      <c r="N628" s="169"/>
      <c r="O628" s="169"/>
      <c r="P628" s="148"/>
    </row>
    <row r="629" spans="1:16" s="249" customFormat="1" ht="13.5" thickBot="1" x14ac:dyDescent="0.3">
      <c r="A629" s="624"/>
      <c r="B629" s="247" t="s">
        <v>873</v>
      </c>
      <c r="C629" s="245"/>
      <c r="D629" s="245"/>
      <c r="E629" s="245"/>
      <c r="F629" s="245"/>
      <c r="G629" s="245"/>
      <c r="H629" s="306"/>
      <c r="I629" s="245"/>
      <c r="J629" s="306"/>
      <c r="K629" s="245"/>
      <c r="L629" s="245"/>
      <c r="P629" s="645"/>
    </row>
    <row r="630" spans="1:16" x14ac:dyDescent="0.25">
      <c r="A630" s="610"/>
      <c r="B630" s="253"/>
      <c r="C630" s="255"/>
      <c r="D630" s="255"/>
      <c r="E630" s="255"/>
      <c r="F630" s="255"/>
      <c r="G630" s="255"/>
      <c r="H630" s="255"/>
      <c r="I630" s="254"/>
      <c r="J630" s="254"/>
      <c r="K630" s="254"/>
      <c r="L630" s="254"/>
      <c r="M630" s="308"/>
      <c r="N630" s="309"/>
      <c r="O630" s="309"/>
      <c r="P630" s="309"/>
    </row>
    <row r="631" spans="1:16" x14ac:dyDescent="0.25">
      <c r="A631" s="610"/>
      <c r="B631" s="316" t="s">
        <v>452</v>
      </c>
      <c r="C631" s="255"/>
      <c r="D631" s="255"/>
      <c r="E631" s="255"/>
      <c r="F631" s="255"/>
      <c r="G631" s="255"/>
      <c r="H631" s="255"/>
      <c r="I631" s="255"/>
      <c r="J631" s="255"/>
      <c r="K631" s="255"/>
      <c r="L631" s="255"/>
      <c r="M631" s="311"/>
      <c r="N631" s="312"/>
      <c r="O631" s="312"/>
      <c r="P631" s="312"/>
    </row>
    <row r="632" spans="1:16" x14ac:dyDescent="0.25">
      <c r="A632" s="610"/>
      <c r="B632" s="316" t="s">
        <v>453</v>
      </c>
      <c r="C632" s="255"/>
      <c r="D632" s="255"/>
      <c r="E632" s="255"/>
      <c r="F632" s="255"/>
      <c r="G632" s="255"/>
      <c r="H632" s="255"/>
      <c r="I632" s="255"/>
      <c r="J632" s="255"/>
      <c r="K632" s="255"/>
      <c r="L632" s="255"/>
      <c r="M632" s="311"/>
      <c r="N632" s="312"/>
      <c r="O632" s="312"/>
      <c r="P632" s="312"/>
    </row>
    <row r="633" spans="1:16" x14ac:dyDescent="0.25">
      <c r="A633" s="610"/>
      <c r="B633" s="316" t="s">
        <v>874</v>
      </c>
      <c r="C633" s="255"/>
      <c r="D633" s="255"/>
      <c r="E633" s="255"/>
      <c r="F633" s="255"/>
      <c r="G633" s="255"/>
      <c r="H633" s="255"/>
      <c r="I633" s="255"/>
      <c r="J633" s="255"/>
      <c r="K633" s="255"/>
      <c r="L633" s="255"/>
      <c r="M633" s="311"/>
      <c r="N633" s="312"/>
      <c r="O633" s="312"/>
      <c r="P633" s="312"/>
    </row>
    <row r="634" spans="1:16" x14ac:dyDescent="0.25">
      <c r="A634" s="610"/>
      <c r="B634" s="316" t="s">
        <v>799</v>
      </c>
      <c r="C634" s="255"/>
      <c r="D634" s="255"/>
      <c r="E634" s="255"/>
      <c r="F634" s="255"/>
      <c r="G634" s="255"/>
      <c r="H634" s="255"/>
      <c r="I634" s="255"/>
      <c r="J634" s="255"/>
      <c r="K634" s="255"/>
      <c r="L634" s="255"/>
      <c r="M634" s="311"/>
      <c r="N634" s="312"/>
      <c r="O634" s="312"/>
      <c r="P634" s="312"/>
    </row>
    <row r="635" spans="1:16" x14ac:dyDescent="0.25">
      <c r="A635" s="640">
        <v>2210121</v>
      </c>
      <c r="B635" s="316" t="s">
        <v>875</v>
      </c>
      <c r="C635" s="317"/>
      <c r="D635" s="317"/>
      <c r="E635" s="317"/>
      <c r="F635" s="317"/>
      <c r="G635" s="317"/>
      <c r="H635" s="169"/>
      <c r="I635" s="317"/>
      <c r="J635" s="317"/>
      <c r="K635" s="317"/>
      <c r="L635" s="317"/>
      <c r="M635" s="273"/>
      <c r="N635" s="331"/>
      <c r="O635" s="331"/>
      <c r="P635" s="312"/>
    </row>
    <row r="636" spans="1:16" x14ac:dyDescent="0.25">
      <c r="A636" s="610" t="s">
        <v>876</v>
      </c>
      <c r="B636" s="157" t="s">
        <v>877</v>
      </c>
      <c r="C636" s="317">
        <v>1000</v>
      </c>
      <c r="D636" s="234">
        <v>0</v>
      </c>
      <c r="E636" s="234">
        <v>0</v>
      </c>
      <c r="F636" s="234">
        <v>0</v>
      </c>
      <c r="G636" s="234">
        <v>0</v>
      </c>
      <c r="H636" s="152">
        <v>1000</v>
      </c>
      <c r="I636" s="317">
        <v>0</v>
      </c>
      <c r="J636" s="317">
        <v>0</v>
      </c>
      <c r="K636" s="317">
        <v>0</v>
      </c>
      <c r="L636" s="317">
        <v>0</v>
      </c>
      <c r="M636" s="273">
        <v>1000</v>
      </c>
      <c r="N636" s="315">
        <v>0</v>
      </c>
      <c r="O636" s="273">
        <v>0</v>
      </c>
      <c r="P636" s="456">
        <v>0</v>
      </c>
    </row>
    <row r="637" spans="1:16" x14ac:dyDescent="0.25">
      <c r="A637" s="610"/>
      <c r="B637" s="316"/>
      <c r="C637" s="255"/>
      <c r="D637" s="255"/>
      <c r="E637" s="255"/>
      <c r="F637" s="255"/>
      <c r="G637" s="255"/>
      <c r="H637" s="255"/>
      <c r="I637" s="255"/>
      <c r="J637" s="255"/>
      <c r="K637" s="255"/>
      <c r="L637" s="255"/>
      <c r="M637" s="311"/>
      <c r="N637" s="312"/>
      <c r="O637" s="312"/>
      <c r="P637" s="312"/>
    </row>
    <row r="638" spans="1:16" x14ac:dyDescent="0.25">
      <c r="A638" s="640">
        <v>2210980</v>
      </c>
      <c r="B638" s="316" t="s">
        <v>878</v>
      </c>
      <c r="C638" s="255"/>
      <c r="D638" s="255"/>
      <c r="E638" s="255"/>
      <c r="F638" s="255"/>
      <c r="G638" s="255"/>
      <c r="H638" s="255"/>
      <c r="I638" s="255"/>
      <c r="J638" s="255"/>
      <c r="K638" s="255"/>
      <c r="L638" s="255"/>
      <c r="M638" s="311"/>
      <c r="N638" s="312"/>
      <c r="O638" s="312"/>
      <c r="P638" s="312"/>
    </row>
    <row r="639" spans="1:16" x14ac:dyDescent="0.25">
      <c r="A639" s="610" t="s">
        <v>879</v>
      </c>
      <c r="B639" s="157" t="s">
        <v>303</v>
      </c>
      <c r="C639" s="317">
        <v>350000000</v>
      </c>
      <c r="D639" s="234">
        <v>0</v>
      </c>
      <c r="E639" s="234">
        <v>0</v>
      </c>
      <c r="F639" s="234">
        <v>0</v>
      </c>
      <c r="G639" s="234">
        <v>156666666.68000001</v>
      </c>
      <c r="H639" s="152">
        <v>193333333.31999999</v>
      </c>
      <c r="I639" s="317">
        <v>93333333.319999993</v>
      </c>
      <c r="J639" s="317">
        <v>93333333.319999993</v>
      </c>
      <c r="K639" s="317">
        <v>12500000</v>
      </c>
      <c r="L639" s="317">
        <v>53333334</v>
      </c>
      <c r="M639" s="273">
        <v>100000000</v>
      </c>
      <c r="N639" s="315">
        <v>0</v>
      </c>
      <c r="O639" s="273">
        <v>27499999.319999993</v>
      </c>
      <c r="P639" s="456">
        <v>0.48275862065398334</v>
      </c>
    </row>
    <row r="640" spans="1:16" x14ac:dyDescent="0.25">
      <c r="A640" s="610"/>
      <c r="B640" s="316"/>
      <c r="C640" s="317"/>
      <c r="D640" s="317"/>
      <c r="E640" s="317"/>
      <c r="F640" s="317"/>
      <c r="G640" s="317"/>
      <c r="H640" s="317"/>
      <c r="I640" s="317"/>
      <c r="J640" s="317"/>
      <c r="K640" s="317"/>
      <c r="L640" s="317"/>
      <c r="M640" s="210"/>
      <c r="N640" s="331"/>
      <c r="O640" s="331"/>
      <c r="P640" s="312"/>
    </row>
    <row r="641" spans="1:16" x14ac:dyDescent="0.25">
      <c r="A641" s="610"/>
      <c r="B641" s="316" t="s">
        <v>458</v>
      </c>
      <c r="C641" s="317"/>
      <c r="D641" s="317"/>
      <c r="E641" s="317"/>
      <c r="F641" s="317"/>
      <c r="G641" s="317"/>
      <c r="H641" s="317"/>
      <c r="I641" s="317"/>
      <c r="J641" s="317"/>
      <c r="K641" s="317"/>
      <c r="L641" s="317"/>
      <c r="M641" s="210"/>
      <c r="N641" s="331"/>
      <c r="O641" s="331"/>
      <c r="P641" s="312"/>
    </row>
    <row r="642" spans="1:16" x14ac:dyDescent="0.25">
      <c r="A642" s="610"/>
      <c r="B642" s="316" t="s">
        <v>874</v>
      </c>
      <c r="C642" s="317"/>
      <c r="D642" s="317"/>
      <c r="E642" s="317"/>
      <c r="F642" s="317"/>
      <c r="G642" s="317"/>
      <c r="H642" s="317"/>
      <c r="I642" s="317"/>
      <c r="J642" s="317"/>
      <c r="K642" s="317"/>
      <c r="L642" s="317"/>
      <c r="M642" s="210"/>
      <c r="N642" s="331"/>
      <c r="O642" s="331"/>
      <c r="P642" s="312"/>
    </row>
    <row r="643" spans="1:16" ht="25.5" x14ac:dyDescent="0.25">
      <c r="A643" s="640">
        <v>2210264</v>
      </c>
      <c r="B643" s="316" t="s">
        <v>880</v>
      </c>
      <c r="C643" s="317"/>
      <c r="D643" s="317"/>
      <c r="E643" s="317"/>
      <c r="F643" s="317"/>
      <c r="G643" s="317"/>
      <c r="H643" s="317"/>
      <c r="I643" s="317"/>
      <c r="J643" s="317"/>
      <c r="K643" s="317"/>
      <c r="L643" s="317"/>
      <c r="M643" s="210"/>
      <c r="N643" s="331"/>
      <c r="O643" s="331"/>
      <c r="P643" s="312"/>
    </row>
    <row r="644" spans="1:16" x14ac:dyDescent="0.25">
      <c r="A644" s="610" t="s">
        <v>881</v>
      </c>
      <c r="B644" s="157" t="s">
        <v>303</v>
      </c>
      <c r="C644" s="317">
        <v>1100000000</v>
      </c>
      <c r="D644" s="234">
        <v>0</v>
      </c>
      <c r="E644" s="234">
        <v>0</v>
      </c>
      <c r="F644" s="234">
        <v>0</v>
      </c>
      <c r="G644" s="234">
        <v>0</v>
      </c>
      <c r="H644" s="152">
        <v>1100000000</v>
      </c>
      <c r="I644" s="317">
        <v>892100000</v>
      </c>
      <c r="J644" s="317">
        <v>892100000</v>
      </c>
      <c r="K644" s="317">
        <v>3000000</v>
      </c>
      <c r="L644" s="317">
        <v>550163332</v>
      </c>
      <c r="M644" s="273">
        <v>207900000</v>
      </c>
      <c r="N644" s="315">
        <v>0</v>
      </c>
      <c r="O644" s="273">
        <v>338936668</v>
      </c>
      <c r="P644" s="456">
        <v>0.81100000000000005</v>
      </c>
    </row>
    <row r="645" spans="1:16" x14ac:dyDescent="0.25">
      <c r="A645" s="610"/>
      <c r="B645" s="316"/>
      <c r="C645" s="317"/>
      <c r="D645" s="317"/>
      <c r="E645" s="317"/>
      <c r="F645" s="317"/>
      <c r="G645" s="317"/>
      <c r="H645" s="317"/>
      <c r="I645" s="317"/>
      <c r="J645" s="317"/>
      <c r="K645" s="317"/>
      <c r="L645" s="317"/>
      <c r="M645" s="210"/>
      <c r="N645" s="331"/>
      <c r="O645" s="331"/>
      <c r="P645" s="312"/>
    </row>
    <row r="646" spans="1:16" x14ac:dyDescent="0.25">
      <c r="A646" s="627"/>
      <c r="B646" s="260" t="s">
        <v>454</v>
      </c>
      <c r="C646" s="441"/>
      <c r="D646" s="317"/>
      <c r="E646" s="317"/>
      <c r="F646" s="317"/>
      <c r="G646" s="317"/>
      <c r="H646" s="317"/>
      <c r="I646" s="317"/>
      <c r="J646" s="317"/>
      <c r="K646" s="317"/>
      <c r="L646" s="317"/>
      <c r="M646" s="210"/>
      <c r="N646" s="331"/>
      <c r="O646" s="331"/>
      <c r="P646" s="312"/>
    </row>
    <row r="647" spans="1:16" x14ac:dyDescent="0.25">
      <c r="A647" s="627"/>
      <c r="B647" s="260" t="s">
        <v>462</v>
      </c>
      <c r="C647" s="441"/>
      <c r="D647" s="317"/>
      <c r="E647" s="317"/>
      <c r="F647" s="317"/>
      <c r="G647" s="317"/>
      <c r="H647" s="317"/>
      <c r="I647" s="317"/>
      <c r="J647" s="317"/>
      <c r="K647" s="317"/>
      <c r="L647" s="317"/>
      <c r="M647" s="210"/>
      <c r="N647" s="331"/>
      <c r="O647" s="331"/>
      <c r="P647" s="312"/>
    </row>
    <row r="648" spans="1:16" x14ac:dyDescent="0.25">
      <c r="A648" s="626">
        <v>2210289</v>
      </c>
      <c r="B648" s="260" t="s">
        <v>460</v>
      </c>
      <c r="C648" s="441"/>
      <c r="D648" s="317"/>
      <c r="E648" s="317"/>
      <c r="F648" s="317"/>
      <c r="G648" s="317"/>
      <c r="H648" s="317"/>
      <c r="I648" s="317"/>
      <c r="J648" s="317"/>
      <c r="K648" s="317"/>
      <c r="L648" s="317"/>
      <c r="M648" s="210"/>
      <c r="N648" s="331"/>
      <c r="O648" s="331"/>
      <c r="P648" s="312"/>
    </row>
    <row r="649" spans="1:16" x14ac:dyDescent="0.25">
      <c r="A649" s="627" t="s">
        <v>685</v>
      </c>
      <c r="B649" s="343" t="s">
        <v>303</v>
      </c>
      <c r="C649" s="441">
        <v>770000000</v>
      </c>
      <c r="D649" s="234">
        <v>0</v>
      </c>
      <c r="E649" s="234">
        <v>0</v>
      </c>
      <c r="F649" s="234">
        <v>0</v>
      </c>
      <c r="G649" s="234">
        <v>8233333.3399999999</v>
      </c>
      <c r="H649" s="152">
        <v>761766666.65999997</v>
      </c>
      <c r="I649" s="317">
        <v>745016666.65999997</v>
      </c>
      <c r="J649" s="317">
        <v>745016666.65999997</v>
      </c>
      <c r="K649" s="317">
        <v>1700000</v>
      </c>
      <c r="L649" s="317">
        <v>546150001</v>
      </c>
      <c r="M649" s="273">
        <v>16750000</v>
      </c>
      <c r="N649" s="315">
        <v>0</v>
      </c>
      <c r="O649" s="273">
        <v>197166665.65999997</v>
      </c>
      <c r="P649" s="456">
        <v>0.97801163960948678</v>
      </c>
    </row>
    <row r="650" spans="1:16" x14ac:dyDescent="0.25">
      <c r="A650" s="627"/>
      <c r="B650" s="343"/>
      <c r="C650" s="275"/>
      <c r="D650" s="255"/>
      <c r="E650" s="255"/>
      <c r="F650" s="255"/>
      <c r="G650" s="255"/>
      <c r="H650" s="255"/>
      <c r="I650" s="255"/>
      <c r="J650" s="255"/>
      <c r="K650" s="255"/>
      <c r="L650" s="255"/>
      <c r="M650" s="311"/>
      <c r="N650" s="312"/>
      <c r="O650" s="312"/>
      <c r="P650" s="312"/>
    </row>
    <row r="651" spans="1:16" x14ac:dyDescent="0.25">
      <c r="A651" s="627"/>
      <c r="B651" s="260" t="s">
        <v>686</v>
      </c>
      <c r="C651" s="275"/>
      <c r="D651" s="255"/>
      <c r="E651" s="255"/>
      <c r="F651" s="255"/>
      <c r="G651" s="255"/>
      <c r="H651" s="255"/>
      <c r="I651" s="255"/>
      <c r="J651" s="255"/>
      <c r="K651" s="255"/>
      <c r="L651" s="255"/>
      <c r="M651" s="311"/>
      <c r="N651" s="312"/>
      <c r="O651" s="312"/>
      <c r="P651" s="312"/>
    </row>
    <row r="652" spans="1:16" ht="25.5" x14ac:dyDescent="0.25">
      <c r="A652" s="627"/>
      <c r="B652" s="260" t="s">
        <v>807</v>
      </c>
      <c r="C652" s="275"/>
      <c r="D652" s="255"/>
      <c r="E652" s="255"/>
      <c r="F652" s="255"/>
      <c r="G652" s="255"/>
      <c r="H652" s="255"/>
      <c r="I652" s="255"/>
      <c r="J652" s="255"/>
      <c r="K652" s="255"/>
      <c r="L652" s="255"/>
      <c r="M652" s="311"/>
      <c r="N652" s="312"/>
      <c r="O652" s="312"/>
      <c r="P652" s="312"/>
    </row>
    <row r="653" spans="1:16" ht="25.5" x14ac:dyDescent="0.25">
      <c r="A653" s="610"/>
      <c r="B653" s="316" t="s">
        <v>808</v>
      </c>
      <c r="C653" s="255"/>
      <c r="D653" s="255"/>
      <c r="E653" s="255"/>
      <c r="F653" s="255"/>
      <c r="G653" s="255"/>
      <c r="H653" s="255"/>
      <c r="I653" s="255"/>
      <c r="J653" s="255"/>
      <c r="K653" s="255"/>
      <c r="L653" s="255"/>
      <c r="M653" s="311"/>
      <c r="N653" s="312"/>
      <c r="O653" s="312"/>
      <c r="P653" s="312"/>
    </row>
    <row r="654" spans="1:16" x14ac:dyDescent="0.25">
      <c r="A654" s="610"/>
      <c r="B654" s="316" t="s">
        <v>882</v>
      </c>
      <c r="C654" s="255"/>
      <c r="D654" s="255"/>
      <c r="E654" s="255"/>
      <c r="F654" s="255"/>
      <c r="G654" s="255"/>
      <c r="H654" s="255"/>
      <c r="I654" s="255"/>
      <c r="J654" s="255"/>
      <c r="K654" s="255"/>
      <c r="L654" s="255"/>
      <c r="M654" s="311"/>
      <c r="N654" s="312"/>
      <c r="O654" s="312"/>
      <c r="P654" s="312"/>
    </row>
    <row r="655" spans="1:16" ht="25.5" x14ac:dyDescent="0.25">
      <c r="A655" s="640">
        <v>2210979</v>
      </c>
      <c r="B655" s="316" t="s">
        <v>883</v>
      </c>
      <c r="C655" s="255"/>
      <c r="D655" s="255"/>
      <c r="E655" s="255"/>
      <c r="F655" s="255"/>
      <c r="G655" s="255"/>
      <c r="H655" s="255"/>
      <c r="I655" s="255"/>
      <c r="J655" s="255"/>
      <c r="K655" s="255"/>
      <c r="L655" s="255"/>
      <c r="M655" s="273"/>
      <c r="N655" s="312"/>
      <c r="O655" s="312"/>
      <c r="P655" s="312"/>
    </row>
    <row r="656" spans="1:16" x14ac:dyDescent="0.25">
      <c r="A656" s="610" t="s">
        <v>884</v>
      </c>
      <c r="B656" s="157" t="s">
        <v>303</v>
      </c>
      <c r="C656" s="317">
        <v>1100000000</v>
      </c>
      <c r="D656" s="234">
        <v>0</v>
      </c>
      <c r="E656" s="234">
        <v>0</v>
      </c>
      <c r="F656" s="234">
        <v>0</v>
      </c>
      <c r="G656" s="234">
        <v>0</v>
      </c>
      <c r="H656" s="152">
        <v>1100000000</v>
      </c>
      <c r="I656" s="317">
        <v>596501013.30999994</v>
      </c>
      <c r="J656" s="317">
        <v>587198447.30999994</v>
      </c>
      <c r="K656" s="317">
        <v>1881186</v>
      </c>
      <c r="L656" s="317">
        <v>411263852</v>
      </c>
      <c r="M656" s="273">
        <v>503498986.69000006</v>
      </c>
      <c r="N656" s="315">
        <v>9302566</v>
      </c>
      <c r="O656" s="273">
        <v>174053409.30999994</v>
      </c>
      <c r="P656" s="456">
        <v>0.53381677028181818</v>
      </c>
    </row>
    <row r="657" spans="1:16" ht="25.5" x14ac:dyDescent="0.25">
      <c r="A657" s="610">
        <v>22109797</v>
      </c>
      <c r="B657" s="157" t="s">
        <v>885</v>
      </c>
      <c r="C657" s="317">
        <v>10000</v>
      </c>
      <c r="D657" s="234">
        <v>0</v>
      </c>
      <c r="E657" s="234">
        <v>0</v>
      </c>
      <c r="F657" s="234">
        <v>0</v>
      </c>
      <c r="G657" s="234">
        <v>0</v>
      </c>
      <c r="H657" s="152">
        <v>10000</v>
      </c>
      <c r="I657" s="317">
        <v>0</v>
      </c>
      <c r="J657" s="317">
        <v>0</v>
      </c>
      <c r="K657" s="317">
        <v>0</v>
      </c>
      <c r="L657" s="317">
        <v>0</v>
      </c>
      <c r="M657" s="273">
        <v>10000</v>
      </c>
      <c r="N657" s="315">
        <v>0</v>
      </c>
      <c r="O657" s="273">
        <v>0</v>
      </c>
      <c r="P657" s="456">
        <v>0</v>
      </c>
    </row>
    <row r="658" spans="1:16" x14ac:dyDescent="0.25">
      <c r="A658" s="610"/>
      <c r="B658" s="157"/>
      <c r="C658" s="317"/>
      <c r="D658" s="234"/>
      <c r="E658" s="234"/>
      <c r="F658" s="234"/>
      <c r="G658" s="234"/>
      <c r="H658" s="152"/>
      <c r="I658" s="317"/>
      <c r="J658" s="317"/>
      <c r="K658" s="317"/>
      <c r="L658" s="317"/>
      <c r="M658" s="273"/>
      <c r="N658" s="315"/>
      <c r="O658" s="273"/>
      <c r="P658" s="456"/>
    </row>
    <row r="659" spans="1:16" x14ac:dyDescent="0.2">
      <c r="A659" s="610"/>
      <c r="B659" s="364" t="s">
        <v>886</v>
      </c>
      <c r="C659" s="317"/>
      <c r="D659" s="234"/>
      <c r="E659" s="234"/>
      <c r="F659" s="234"/>
      <c r="G659" s="234"/>
      <c r="H659" s="152"/>
      <c r="I659" s="317"/>
      <c r="J659" s="317"/>
      <c r="K659" s="317"/>
      <c r="L659" s="317"/>
      <c r="M659" s="273"/>
      <c r="N659" s="315"/>
      <c r="O659" s="273"/>
      <c r="P659" s="456"/>
    </row>
    <row r="660" spans="1:16" ht="30.75" customHeight="1" x14ac:dyDescent="0.2">
      <c r="A660" s="610"/>
      <c r="B660" s="364" t="s">
        <v>887</v>
      </c>
      <c r="C660" s="317"/>
      <c r="D660" s="234"/>
      <c r="E660" s="234"/>
      <c r="F660" s="234"/>
      <c r="G660" s="234"/>
      <c r="H660" s="152"/>
      <c r="I660" s="317"/>
      <c r="J660" s="317"/>
      <c r="K660" s="317"/>
      <c r="L660" s="317"/>
      <c r="M660" s="273"/>
      <c r="N660" s="315"/>
      <c r="O660" s="273"/>
      <c r="P660" s="456"/>
    </row>
    <row r="661" spans="1:16" ht="15" x14ac:dyDescent="0.25">
      <c r="A661" s="704" t="s">
        <v>888</v>
      </c>
      <c r="B661" s="758" t="s">
        <v>303</v>
      </c>
      <c r="C661" s="317"/>
      <c r="D661" s="234"/>
      <c r="E661" s="234"/>
      <c r="F661" s="234">
        <v>80000000</v>
      </c>
      <c r="G661" s="234">
        <v>0</v>
      </c>
      <c r="H661" s="152">
        <v>80000000</v>
      </c>
      <c r="I661" s="317">
        <v>0</v>
      </c>
      <c r="J661" s="317">
        <v>0</v>
      </c>
      <c r="K661" s="317">
        <v>0</v>
      </c>
      <c r="L661" s="317">
        <v>0</v>
      </c>
      <c r="M661" s="273">
        <v>80000000</v>
      </c>
      <c r="N661" s="315">
        <v>0</v>
      </c>
      <c r="O661" s="273">
        <v>0</v>
      </c>
      <c r="P661" s="456">
        <v>0</v>
      </c>
    </row>
    <row r="662" spans="1:16" x14ac:dyDescent="0.25">
      <c r="A662" s="610"/>
      <c r="B662" s="157"/>
      <c r="C662" s="317"/>
      <c r="D662" s="234"/>
      <c r="E662" s="234"/>
      <c r="F662" s="234"/>
      <c r="G662" s="234"/>
      <c r="H662" s="169"/>
      <c r="I662" s="317"/>
      <c r="J662" s="317"/>
      <c r="K662" s="317"/>
      <c r="L662" s="317"/>
      <c r="M662" s="273"/>
      <c r="N662" s="315"/>
      <c r="O662" s="273"/>
      <c r="P662" s="456"/>
    </row>
    <row r="663" spans="1:16" x14ac:dyDescent="0.2">
      <c r="A663" s="610"/>
      <c r="B663" s="400" t="s">
        <v>821</v>
      </c>
      <c r="C663" s="317"/>
      <c r="D663" s="234"/>
      <c r="E663" s="234"/>
      <c r="F663" s="234"/>
      <c r="G663" s="234"/>
      <c r="H663" s="169"/>
      <c r="I663" s="317"/>
      <c r="J663" s="317"/>
      <c r="K663" s="317"/>
      <c r="L663" s="317"/>
      <c r="M663" s="273"/>
      <c r="N663" s="315"/>
      <c r="O663" s="273"/>
      <c r="P663" s="456"/>
    </row>
    <row r="664" spans="1:16" ht="32.25" customHeight="1" x14ac:dyDescent="0.2">
      <c r="A664" s="610"/>
      <c r="B664" s="364" t="s">
        <v>889</v>
      </c>
      <c r="C664" s="317"/>
      <c r="D664" s="234"/>
      <c r="E664" s="234"/>
      <c r="F664" s="234"/>
      <c r="G664" s="234"/>
      <c r="H664" s="169"/>
      <c r="I664" s="317"/>
      <c r="J664" s="317"/>
      <c r="K664" s="317"/>
      <c r="L664" s="317"/>
      <c r="M664" s="273"/>
      <c r="N664" s="315"/>
      <c r="O664" s="273"/>
      <c r="P664" s="456"/>
    </row>
    <row r="665" spans="1:16" ht="27.75" customHeight="1" x14ac:dyDescent="0.2">
      <c r="A665" s="610"/>
      <c r="B665" s="364" t="s">
        <v>1124</v>
      </c>
      <c r="C665" s="317"/>
      <c r="D665" s="234"/>
      <c r="E665" s="234"/>
      <c r="F665" s="234"/>
      <c r="G665" s="234"/>
      <c r="H665" s="152"/>
      <c r="I665" s="317"/>
      <c r="J665" s="317"/>
      <c r="K665" s="317"/>
      <c r="L665" s="317"/>
      <c r="M665" s="273"/>
      <c r="N665" s="315"/>
      <c r="O665" s="273"/>
      <c r="P665" s="456"/>
    </row>
    <row r="666" spans="1:16" ht="15" x14ac:dyDescent="0.25">
      <c r="A666" s="610" t="s">
        <v>890</v>
      </c>
      <c r="B666" s="758" t="s">
        <v>303</v>
      </c>
      <c r="C666" s="317">
        <v>0</v>
      </c>
      <c r="D666" s="234">
        <v>0</v>
      </c>
      <c r="E666" s="234">
        <v>0</v>
      </c>
      <c r="F666" s="234">
        <v>120000000</v>
      </c>
      <c r="G666" s="234">
        <v>0</v>
      </c>
      <c r="H666" s="152">
        <v>120000000</v>
      </c>
      <c r="I666" s="317">
        <v>27916666.66</v>
      </c>
      <c r="J666" s="317">
        <v>27916666.66</v>
      </c>
      <c r="K666" s="317">
        <v>833333</v>
      </c>
      <c r="L666" s="317">
        <v>1666666</v>
      </c>
      <c r="M666" s="273">
        <v>92083333.340000004</v>
      </c>
      <c r="N666" s="315">
        <v>0</v>
      </c>
      <c r="O666" s="273">
        <v>25416667.66</v>
      </c>
      <c r="P666" s="456">
        <v>0.23263888883333333</v>
      </c>
    </row>
    <row r="667" spans="1:16" x14ac:dyDescent="0.25">
      <c r="A667" s="610"/>
      <c r="B667" s="157"/>
      <c r="C667" s="317"/>
      <c r="D667" s="234"/>
      <c r="E667" s="234"/>
      <c r="F667" s="234"/>
      <c r="G667" s="234"/>
      <c r="H667" s="169"/>
      <c r="I667" s="317"/>
      <c r="J667" s="317"/>
      <c r="K667" s="317"/>
      <c r="L667" s="317"/>
      <c r="M667" s="273"/>
      <c r="N667" s="315"/>
      <c r="O667" s="273"/>
      <c r="P667" s="456"/>
    </row>
    <row r="668" spans="1:16" ht="25.5" x14ac:dyDescent="0.25">
      <c r="A668" s="652"/>
      <c r="B668" s="570" t="s">
        <v>837</v>
      </c>
      <c r="C668" s="593"/>
      <c r="D668" s="593"/>
      <c r="E668" s="593"/>
      <c r="F668" s="593"/>
      <c r="G668" s="593"/>
      <c r="H668" s="759"/>
      <c r="I668" s="593"/>
      <c r="J668" s="593"/>
      <c r="K668" s="593"/>
      <c r="L668" s="593"/>
      <c r="M668" s="559"/>
      <c r="N668" s="574"/>
      <c r="O668" s="574"/>
      <c r="P668" s="574"/>
    </row>
    <row r="669" spans="1:16" ht="25.5" x14ac:dyDescent="0.25">
      <c r="A669" s="655">
        <v>2210268</v>
      </c>
      <c r="B669" s="656" t="s">
        <v>891</v>
      </c>
      <c r="C669" s="256"/>
      <c r="D669" s="256"/>
      <c r="E669" s="256"/>
      <c r="F669" s="256"/>
      <c r="G669" s="256"/>
      <c r="H669" s="760"/>
      <c r="I669" s="256"/>
      <c r="J669" s="256"/>
      <c r="K669" s="256"/>
      <c r="L669" s="256"/>
      <c r="M669" s="699"/>
      <c r="N669" s="660"/>
      <c r="O669" s="660"/>
      <c r="P669" s="660"/>
    </row>
    <row r="670" spans="1:16" s="196" customFormat="1" x14ac:dyDescent="0.25">
      <c r="A670" s="652" t="s">
        <v>892</v>
      </c>
      <c r="B670" s="551" t="s">
        <v>303</v>
      </c>
      <c r="C670" s="498">
        <v>300000000</v>
      </c>
      <c r="D670" s="587">
        <v>0</v>
      </c>
      <c r="E670" s="587">
        <v>0</v>
      </c>
      <c r="F670" s="587">
        <v>67024300</v>
      </c>
      <c r="G670" s="587">
        <v>200000000</v>
      </c>
      <c r="H670" s="170">
        <v>167024300</v>
      </c>
      <c r="I670" s="498">
        <v>0</v>
      </c>
      <c r="J670" s="588">
        <v>0</v>
      </c>
      <c r="K670" s="498">
        <v>0</v>
      </c>
      <c r="L670" s="498">
        <v>0</v>
      </c>
      <c r="M670" s="559">
        <v>167024300</v>
      </c>
      <c r="N670" s="563">
        <v>0</v>
      </c>
      <c r="O670" s="559">
        <v>0</v>
      </c>
      <c r="P670" s="695">
        <v>0</v>
      </c>
    </row>
    <row r="671" spans="1:16" ht="25.5" x14ac:dyDescent="0.25">
      <c r="A671" s="761">
        <v>2210675</v>
      </c>
      <c r="B671" s="443" t="s">
        <v>893</v>
      </c>
      <c r="C671" s="317"/>
      <c r="D671" s="317"/>
      <c r="E671" s="317"/>
      <c r="F671" s="317"/>
      <c r="G671" s="317"/>
      <c r="H671" s="259"/>
      <c r="I671" s="317"/>
      <c r="J671" s="441"/>
      <c r="K671" s="317"/>
      <c r="L671" s="317"/>
      <c r="M671" s="273">
        <v>0</v>
      </c>
      <c r="N671" s="317"/>
      <c r="O671" s="317"/>
      <c r="P671" s="317"/>
    </row>
    <row r="672" spans="1:16" x14ac:dyDescent="0.2">
      <c r="A672" s="762">
        <v>22106751</v>
      </c>
      <c r="B672" s="291" t="s">
        <v>303</v>
      </c>
      <c r="C672" s="317">
        <v>1500000000</v>
      </c>
      <c r="D672" s="234">
        <v>0</v>
      </c>
      <c r="E672" s="234">
        <v>0</v>
      </c>
      <c r="F672" s="317">
        <v>50000000</v>
      </c>
      <c r="G672" s="234">
        <v>67024300</v>
      </c>
      <c r="H672" s="152">
        <v>1482975700</v>
      </c>
      <c r="I672" s="508">
        <v>1482975700</v>
      </c>
      <c r="J672" s="317">
        <v>1482975700</v>
      </c>
      <c r="K672" s="317">
        <v>0</v>
      </c>
      <c r="L672" s="317">
        <v>962073136</v>
      </c>
      <c r="M672" s="273">
        <v>0</v>
      </c>
      <c r="N672" s="315">
        <v>0</v>
      </c>
      <c r="O672" s="273">
        <v>520902564</v>
      </c>
      <c r="P672" s="456">
        <v>1</v>
      </c>
    </row>
    <row r="673" spans="1:16" x14ac:dyDescent="0.2">
      <c r="A673" s="610"/>
      <c r="B673" s="364" t="s">
        <v>702</v>
      </c>
      <c r="C673" s="317"/>
      <c r="D673" s="317"/>
      <c r="E673" s="317"/>
      <c r="F673" s="317"/>
      <c r="G673" s="317"/>
      <c r="H673" s="169"/>
      <c r="I673" s="317"/>
      <c r="J673" s="317"/>
      <c r="K673" s="317"/>
      <c r="L673" s="317"/>
      <c r="M673" s="210"/>
      <c r="N673" s="331"/>
      <c r="O673" s="331"/>
      <c r="P673" s="312"/>
    </row>
    <row r="674" spans="1:16" x14ac:dyDescent="0.2">
      <c r="A674" s="610"/>
      <c r="B674" s="364" t="s">
        <v>703</v>
      </c>
      <c r="C674" s="317"/>
      <c r="D674" s="317"/>
      <c r="E674" s="317"/>
      <c r="F674" s="317"/>
      <c r="G674" s="317"/>
      <c r="H674" s="169"/>
      <c r="I674" s="317"/>
      <c r="J674" s="317"/>
      <c r="K674" s="317"/>
      <c r="L674" s="317"/>
      <c r="M674" s="210"/>
      <c r="N674" s="331"/>
      <c r="O674" s="331"/>
      <c r="P674" s="312"/>
    </row>
    <row r="675" spans="1:16" x14ac:dyDescent="0.2">
      <c r="A675" s="610"/>
      <c r="B675" s="364" t="s">
        <v>704</v>
      </c>
      <c r="C675" s="317"/>
      <c r="D675" s="317"/>
      <c r="E675" s="317"/>
      <c r="F675" s="317"/>
      <c r="G675" s="317"/>
      <c r="H675" s="169"/>
      <c r="I675" s="317"/>
      <c r="J675" s="317"/>
      <c r="K675" s="317"/>
      <c r="L675" s="317"/>
      <c r="M675" s="210"/>
      <c r="N675" s="331"/>
      <c r="O675" s="331"/>
      <c r="P675" s="312"/>
    </row>
    <row r="676" spans="1:16" x14ac:dyDescent="0.2">
      <c r="A676" s="610"/>
      <c r="B676" s="364" t="s">
        <v>894</v>
      </c>
      <c r="C676" s="317"/>
      <c r="D676" s="317"/>
      <c r="E676" s="317"/>
      <c r="F676" s="317"/>
      <c r="G676" s="317"/>
      <c r="H676" s="169"/>
      <c r="I676" s="317"/>
      <c r="J676" s="317"/>
      <c r="K676" s="317"/>
      <c r="L676" s="317"/>
      <c r="M676" s="210"/>
      <c r="N676" s="331"/>
      <c r="O676" s="331"/>
      <c r="P676" s="312"/>
    </row>
    <row r="677" spans="1:16" x14ac:dyDescent="0.2">
      <c r="A677" s="610"/>
      <c r="B677" s="364" t="s">
        <v>895</v>
      </c>
      <c r="C677" s="317"/>
      <c r="D677" s="317"/>
      <c r="E677" s="317"/>
      <c r="F677" s="317"/>
      <c r="G677" s="317"/>
      <c r="H677" s="169"/>
      <c r="I677" s="317"/>
      <c r="J677" s="317"/>
      <c r="K677" s="317"/>
      <c r="L677" s="317"/>
      <c r="M677" s="210"/>
      <c r="N677" s="331"/>
      <c r="O677" s="331"/>
      <c r="P677" s="312"/>
    </row>
    <row r="678" spans="1:16" ht="38.25" x14ac:dyDescent="0.25">
      <c r="A678" s="763">
        <v>2210679</v>
      </c>
      <c r="B678" s="443" t="s">
        <v>896</v>
      </c>
      <c r="C678" s="317"/>
      <c r="D678" s="317"/>
      <c r="E678" s="317"/>
      <c r="F678" s="317"/>
      <c r="G678" s="317"/>
      <c r="H678" s="317"/>
      <c r="I678" s="317"/>
      <c r="J678" s="317"/>
      <c r="K678" s="317"/>
      <c r="L678" s="317"/>
      <c r="M678" s="273"/>
      <c r="N678" s="152"/>
      <c r="O678" s="152"/>
      <c r="P678" s="152"/>
    </row>
    <row r="679" spans="1:16" x14ac:dyDescent="0.25">
      <c r="A679" s="764">
        <v>22106791</v>
      </c>
      <c r="B679" s="291" t="s">
        <v>303</v>
      </c>
      <c r="C679" s="317">
        <v>140000000</v>
      </c>
      <c r="D679" s="234">
        <v>0</v>
      </c>
      <c r="E679" s="234">
        <v>0</v>
      </c>
      <c r="F679" s="765">
        <v>140000000</v>
      </c>
      <c r="G679" s="317">
        <v>140000000</v>
      </c>
      <c r="H679" s="152">
        <v>140000000</v>
      </c>
      <c r="I679" s="317">
        <v>140000000</v>
      </c>
      <c r="J679" s="317">
        <v>140000000</v>
      </c>
      <c r="K679" s="317">
        <v>0</v>
      </c>
      <c r="L679" s="317"/>
      <c r="M679" s="273">
        <v>0</v>
      </c>
      <c r="N679" s="315">
        <v>0</v>
      </c>
      <c r="O679" s="273">
        <v>140000000</v>
      </c>
      <c r="P679" s="456">
        <v>1</v>
      </c>
    </row>
    <row r="680" spans="1:16" x14ac:dyDescent="0.25">
      <c r="A680" s="610"/>
      <c r="B680" s="316"/>
      <c r="C680" s="317"/>
      <c r="D680" s="317"/>
      <c r="E680" s="317"/>
      <c r="F680" s="317"/>
      <c r="G680" s="317"/>
      <c r="H680" s="169"/>
      <c r="I680" s="317"/>
      <c r="J680" s="317"/>
      <c r="K680" s="317"/>
      <c r="L680" s="317"/>
      <c r="M680" s="210"/>
      <c r="N680" s="331"/>
      <c r="O680" s="331"/>
      <c r="P680" s="312"/>
    </row>
    <row r="681" spans="1:16" ht="25.5" x14ac:dyDescent="0.25">
      <c r="A681" s="764"/>
      <c r="B681" s="253" t="s">
        <v>897</v>
      </c>
      <c r="C681" s="317"/>
      <c r="D681" s="317"/>
      <c r="E681" s="317"/>
      <c r="F681" s="317"/>
      <c r="G681" s="317"/>
      <c r="H681" s="152"/>
      <c r="I681" s="317"/>
      <c r="J681" s="317"/>
      <c r="K681" s="317"/>
      <c r="L681" s="317"/>
      <c r="M681" s="273"/>
      <c r="N681" s="315"/>
      <c r="O681" s="273"/>
      <c r="P681" s="456"/>
    </row>
    <row r="682" spans="1:16" ht="38.25" x14ac:dyDescent="0.25">
      <c r="A682" s="763">
        <v>2210679</v>
      </c>
      <c r="B682" s="253" t="s">
        <v>896</v>
      </c>
      <c r="C682" s="317"/>
      <c r="D682" s="317"/>
      <c r="E682" s="317"/>
      <c r="F682" s="317"/>
      <c r="G682" s="317"/>
      <c r="H682" s="152"/>
      <c r="I682" s="317"/>
      <c r="J682" s="317"/>
      <c r="K682" s="317"/>
      <c r="L682" s="317"/>
      <c r="M682" s="273"/>
      <c r="N682" s="315"/>
      <c r="O682" s="273"/>
      <c r="P682" s="456"/>
    </row>
    <row r="683" spans="1:16" x14ac:dyDescent="0.25">
      <c r="A683" s="764">
        <v>22106791</v>
      </c>
      <c r="B683" s="291" t="s">
        <v>303</v>
      </c>
      <c r="C683" s="317">
        <v>500000000</v>
      </c>
      <c r="D683" s="234">
        <v>0</v>
      </c>
      <c r="E683" s="234">
        <v>0</v>
      </c>
      <c r="F683" s="317">
        <v>500000000</v>
      </c>
      <c r="G683" s="317">
        <v>500000000</v>
      </c>
      <c r="H683" s="152">
        <v>500000000</v>
      </c>
      <c r="I683" s="317">
        <v>500000000</v>
      </c>
      <c r="J683" s="317">
        <v>500000000</v>
      </c>
      <c r="K683" s="317">
        <v>0</v>
      </c>
      <c r="L683" s="317">
        <v>0</v>
      </c>
      <c r="M683" s="273">
        <v>0</v>
      </c>
      <c r="N683" s="315">
        <v>0</v>
      </c>
      <c r="O683" s="273">
        <v>500000000</v>
      </c>
      <c r="P683" s="456">
        <v>1</v>
      </c>
    </row>
    <row r="684" spans="1:16" x14ac:dyDescent="0.25">
      <c r="A684" s="764"/>
      <c r="B684" s="253" t="s">
        <v>895</v>
      </c>
      <c r="C684" s="317"/>
      <c r="D684" s="317"/>
      <c r="E684" s="317"/>
      <c r="F684" s="317"/>
      <c r="G684" s="317"/>
      <c r="H684" s="152"/>
      <c r="I684" s="317"/>
      <c r="J684" s="317"/>
      <c r="K684" s="317"/>
      <c r="L684" s="317"/>
      <c r="M684" s="273"/>
      <c r="N684" s="315"/>
      <c r="O684" s="273"/>
      <c r="P684" s="456"/>
    </row>
    <row r="685" spans="1:16" ht="38.25" x14ac:dyDescent="0.25">
      <c r="A685" s="763">
        <v>2210679</v>
      </c>
      <c r="B685" s="253" t="s">
        <v>896</v>
      </c>
      <c r="C685" s="317"/>
      <c r="D685" s="317"/>
      <c r="E685" s="317"/>
      <c r="F685" s="317"/>
      <c r="G685" s="317"/>
      <c r="H685" s="152"/>
      <c r="I685" s="317"/>
      <c r="J685" s="317"/>
      <c r="K685" s="317"/>
      <c r="L685" s="317"/>
      <c r="M685" s="273"/>
      <c r="N685" s="315"/>
      <c r="O685" s="273"/>
      <c r="P685" s="456"/>
    </row>
    <row r="686" spans="1:16" x14ac:dyDescent="0.25">
      <c r="A686" s="764">
        <v>22106791</v>
      </c>
      <c r="B686" s="291" t="s">
        <v>303</v>
      </c>
      <c r="C686" s="317">
        <v>500000000</v>
      </c>
      <c r="D686" s="234">
        <v>0</v>
      </c>
      <c r="E686" s="234">
        <v>0</v>
      </c>
      <c r="F686" s="317">
        <v>977921597</v>
      </c>
      <c r="G686" s="234">
        <v>0</v>
      </c>
      <c r="H686" s="152">
        <v>1477921597</v>
      </c>
      <c r="I686" s="317">
        <v>1477921597</v>
      </c>
      <c r="J686" s="317">
        <v>1477921597</v>
      </c>
      <c r="K686" s="317">
        <v>0</v>
      </c>
      <c r="L686" s="317">
        <v>1140000000</v>
      </c>
      <c r="M686" s="273">
        <v>0</v>
      </c>
      <c r="N686" s="315">
        <v>0</v>
      </c>
      <c r="O686" s="273">
        <v>337921597</v>
      </c>
      <c r="P686" s="456">
        <v>1</v>
      </c>
    </row>
    <row r="687" spans="1:16" x14ac:dyDescent="0.25">
      <c r="A687" s="610"/>
      <c r="B687" s="316"/>
      <c r="C687" s="317"/>
      <c r="D687" s="317"/>
      <c r="E687" s="317"/>
      <c r="F687" s="317"/>
      <c r="G687" s="317"/>
      <c r="H687" s="169"/>
      <c r="I687" s="317"/>
      <c r="J687" s="317"/>
      <c r="K687" s="317"/>
      <c r="L687" s="317"/>
      <c r="M687" s="273"/>
      <c r="N687" s="331"/>
      <c r="O687" s="331"/>
      <c r="P687" s="312"/>
    </row>
    <row r="688" spans="1:16" x14ac:dyDescent="0.2">
      <c r="A688" s="627"/>
      <c r="B688" s="282" t="s">
        <v>472</v>
      </c>
      <c r="C688" s="441"/>
      <c r="D688" s="317"/>
      <c r="E688" s="317"/>
      <c r="F688" s="317"/>
      <c r="G688" s="317"/>
      <c r="H688" s="169"/>
      <c r="I688" s="317"/>
      <c r="J688" s="317"/>
      <c r="K688" s="317"/>
      <c r="L688" s="317"/>
      <c r="M688" s="273"/>
      <c r="N688" s="331"/>
      <c r="O688" s="331"/>
      <c r="P688" s="312"/>
    </row>
    <row r="689" spans="1:16" x14ac:dyDescent="0.2">
      <c r="A689" s="627"/>
      <c r="B689" s="282" t="s">
        <v>898</v>
      </c>
      <c r="C689" s="441"/>
      <c r="D689" s="317"/>
      <c r="E689" s="317"/>
      <c r="F689" s="317"/>
      <c r="G689" s="317"/>
      <c r="H689" s="169"/>
      <c r="I689" s="317"/>
      <c r="J689" s="317"/>
      <c r="K689" s="317"/>
      <c r="L689" s="317"/>
      <c r="M689" s="273"/>
      <c r="N689" s="331"/>
      <c r="O689" s="331"/>
      <c r="P689" s="312"/>
    </row>
    <row r="690" spans="1:16" x14ac:dyDescent="0.2">
      <c r="A690" s="627"/>
      <c r="B690" s="282" t="s">
        <v>740</v>
      </c>
      <c r="C690" s="441"/>
      <c r="D690" s="317"/>
      <c r="E690" s="317"/>
      <c r="F690" s="317"/>
      <c r="G690" s="317"/>
      <c r="H690" s="169"/>
      <c r="I690" s="317"/>
      <c r="J690" s="317"/>
      <c r="K690" s="317"/>
      <c r="L690" s="317"/>
      <c r="M690" s="210"/>
      <c r="N690" s="331"/>
      <c r="O690" s="331"/>
      <c r="P690" s="312"/>
    </row>
    <row r="691" spans="1:16" ht="25.5" x14ac:dyDescent="0.2">
      <c r="A691" s="627"/>
      <c r="B691" s="282" t="s">
        <v>718</v>
      </c>
      <c r="C691" s="441"/>
      <c r="D691" s="317"/>
      <c r="E691" s="317"/>
      <c r="F691" s="317"/>
      <c r="G691" s="317"/>
      <c r="H691" s="169"/>
      <c r="I691" s="317"/>
      <c r="J691" s="317"/>
      <c r="K691" s="317"/>
      <c r="L691" s="317"/>
      <c r="M691" s="210"/>
      <c r="N691" s="331"/>
      <c r="O691" s="331"/>
      <c r="P691" s="312"/>
    </row>
    <row r="692" spans="1:16" ht="25.5" x14ac:dyDescent="0.25">
      <c r="A692" s="626">
        <v>2210981</v>
      </c>
      <c r="B692" s="448" t="s">
        <v>899</v>
      </c>
      <c r="C692" s="441"/>
      <c r="D692" s="317"/>
      <c r="E692" s="317"/>
      <c r="F692" s="317"/>
      <c r="G692" s="317"/>
      <c r="H692" s="317"/>
      <c r="I692" s="317"/>
      <c r="J692" s="317"/>
      <c r="K692" s="317"/>
      <c r="L692" s="317"/>
      <c r="M692" s="317"/>
      <c r="N692" s="317"/>
      <c r="O692" s="317"/>
      <c r="P692" s="317"/>
    </row>
    <row r="693" spans="1:16" x14ac:dyDescent="0.25">
      <c r="A693" s="627">
        <v>22109811</v>
      </c>
      <c r="B693" s="343" t="s">
        <v>303</v>
      </c>
      <c r="C693" s="441">
        <v>800000000</v>
      </c>
      <c r="D693" s="234">
        <v>0</v>
      </c>
      <c r="E693" s="234">
        <v>0</v>
      </c>
      <c r="F693" s="317">
        <v>200000000</v>
      </c>
      <c r="G693" s="234">
        <v>50000000</v>
      </c>
      <c r="H693" s="152">
        <v>950000000</v>
      </c>
      <c r="I693" s="317">
        <v>730069478.64999998</v>
      </c>
      <c r="J693" s="317">
        <v>723189478.64999998</v>
      </c>
      <c r="K693" s="317">
        <v>47619730</v>
      </c>
      <c r="L693" s="317">
        <v>586776415</v>
      </c>
      <c r="M693" s="273">
        <v>219930521.35000002</v>
      </c>
      <c r="N693" s="315">
        <v>6880000</v>
      </c>
      <c r="O693" s="273">
        <v>88793333.649999976</v>
      </c>
      <c r="P693" s="456">
        <v>0.76125208278947365</v>
      </c>
    </row>
    <row r="694" spans="1:16" x14ac:dyDescent="0.25">
      <c r="A694" s="627"/>
      <c r="B694" s="260"/>
      <c r="C694" s="441"/>
      <c r="D694" s="317"/>
      <c r="E694" s="317"/>
      <c r="F694" s="317"/>
      <c r="G694" s="317"/>
      <c r="H694" s="169"/>
      <c r="I694" s="317"/>
      <c r="J694" s="317"/>
      <c r="K694" s="317"/>
      <c r="L694" s="317"/>
      <c r="M694" s="210"/>
      <c r="N694" s="331"/>
      <c r="O694" s="331"/>
      <c r="P694" s="312"/>
    </row>
    <row r="695" spans="1:16" x14ac:dyDescent="0.2">
      <c r="A695" s="627"/>
      <c r="B695" s="282" t="s">
        <v>874</v>
      </c>
      <c r="C695" s="441"/>
      <c r="D695" s="317"/>
      <c r="E695" s="317"/>
      <c r="F695" s="317"/>
      <c r="G695" s="317"/>
      <c r="H695" s="169"/>
      <c r="I695" s="317"/>
      <c r="J695" s="317"/>
      <c r="K695" s="317"/>
      <c r="L695" s="317"/>
      <c r="M695" s="273"/>
      <c r="N695" s="331"/>
      <c r="O695" s="331"/>
      <c r="P695" s="312"/>
    </row>
    <row r="696" spans="1:16" ht="25.5" x14ac:dyDescent="0.2">
      <c r="A696" s="627"/>
      <c r="B696" s="282" t="s">
        <v>718</v>
      </c>
      <c r="C696" s="441"/>
      <c r="D696" s="317"/>
      <c r="E696" s="317"/>
      <c r="F696" s="317"/>
      <c r="G696" s="317"/>
      <c r="H696" s="169"/>
      <c r="I696" s="317"/>
      <c r="J696" s="317"/>
      <c r="K696" s="317"/>
      <c r="L696" s="317"/>
      <c r="M696" s="272"/>
      <c r="N696" s="331"/>
      <c r="O696" s="331"/>
      <c r="P696" s="312"/>
    </row>
    <row r="697" spans="1:16" ht="25.5" x14ac:dyDescent="0.2">
      <c r="A697" s="610"/>
      <c r="B697" s="364" t="s">
        <v>900</v>
      </c>
      <c r="C697" s="317"/>
      <c r="D697" s="317"/>
      <c r="E697" s="317"/>
      <c r="F697" s="317"/>
      <c r="G697" s="317"/>
      <c r="H697" s="169"/>
      <c r="I697" s="317"/>
      <c r="J697" s="317"/>
      <c r="K697" s="317"/>
      <c r="L697" s="317"/>
      <c r="M697" s="272"/>
      <c r="N697" s="331"/>
      <c r="O697" s="331"/>
      <c r="P697" s="312"/>
    </row>
    <row r="698" spans="1:16" ht="15" x14ac:dyDescent="0.25">
      <c r="A698" s="610">
        <v>22108391</v>
      </c>
      <c r="B698" s="705" t="s">
        <v>303</v>
      </c>
      <c r="C698" s="317">
        <v>0</v>
      </c>
      <c r="D698" s="234">
        <v>0</v>
      </c>
      <c r="E698" s="234">
        <v>0</v>
      </c>
      <c r="F698" s="317">
        <v>500000000</v>
      </c>
      <c r="G698" s="234">
        <v>67166666.680000007</v>
      </c>
      <c r="H698" s="169">
        <v>432833333.31999999</v>
      </c>
      <c r="I698" s="317">
        <v>395833333.31999999</v>
      </c>
      <c r="J698" s="317">
        <v>391433333.31999999</v>
      </c>
      <c r="K698" s="317">
        <v>0</v>
      </c>
      <c r="L698" s="317">
        <v>255583333</v>
      </c>
      <c r="M698" s="273">
        <v>37000000</v>
      </c>
      <c r="N698" s="315">
        <v>4400000</v>
      </c>
      <c r="O698" s="273">
        <v>135850000.31999999</v>
      </c>
      <c r="P698" s="456">
        <v>0.90435117442909052</v>
      </c>
    </row>
    <row r="699" spans="1:16" x14ac:dyDescent="0.25">
      <c r="A699" s="610"/>
      <c r="B699" s="449"/>
      <c r="C699" s="317"/>
      <c r="D699" s="317"/>
      <c r="E699" s="317"/>
      <c r="F699" s="317"/>
      <c r="G699" s="317"/>
      <c r="H699" s="169"/>
      <c r="I699" s="317"/>
      <c r="J699" s="317"/>
      <c r="K699" s="317"/>
      <c r="L699" s="317"/>
      <c r="M699" s="272"/>
      <c r="N699" s="331"/>
      <c r="O699" s="331"/>
      <c r="P699" s="312"/>
    </row>
    <row r="700" spans="1:16" x14ac:dyDescent="0.2">
      <c r="A700" s="610"/>
      <c r="B700" s="364" t="s">
        <v>901</v>
      </c>
      <c r="C700" s="317"/>
      <c r="D700" s="317"/>
      <c r="E700" s="317"/>
      <c r="F700" s="317"/>
      <c r="G700" s="317"/>
      <c r="H700" s="169"/>
      <c r="I700" s="317"/>
      <c r="J700" s="317"/>
      <c r="K700" s="317"/>
      <c r="L700" s="317"/>
      <c r="M700" s="272"/>
      <c r="N700" s="331"/>
      <c r="O700" s="331"/>
      <c r="P700" s="312"/>
    </row>
    <row r="701" spans="1:16" x14ac:dyDescent="0.2">
      <c r="A701" s="610"/>
      <c r="B701" s="364" t="s">
        <v>874</v>
      </c>
      <c r="C701" s="317"/>
      <c r="D701" s="317"/>
      <c r="E701" s="317"/>
      <c r="F701" s="317"/>
      <c r="G701" s="317"/>
      <c r="H701" s="169"/>
      <c r="I701" s="317"/>
      <c r="J701" s="317"/>
      <c r="K701" s="317"/>
      <c r="L701" s="317"/>
      <c r="M701" s="273"/>
      <c r="N701" s="331"/>
      <c r="O701" s="331"/>
      <c r="P701" s="312"/>
    </row>
    <row r="702" spans="1:16" x14ac:dyDescent="0.2">
      <c r="A702" s="610"/>
      <c r="B702" s="364" t="s">
        <v>902</v>
      </c>
      <c r="C702" s="317"/>
      <c r="D702" s="317"/>
      <c r="E702" s="317"/>
      <c r="F702" s="317"/>
      <c r="G702" s="317"/>
      <c r="H702" s="169"/>
      <c r="I702" s="317"/>
      <c r="J702" s="317"/>
      <c r="K702" s="317"/>
      <c r="L702" s="317"/>
      <c r="M702" s="272"/>
      <c r="N702" s="331"/>
      <c r="O702" s="331"/>
      <c r="P702" s="312"/>
    </row>
    <row r="703" spans="1:16" ht="25.5" x14ac:dyDescent="0.25">
      <c r="A703" s="761">
        <v>2210236</v>
      </c>
      <c r="B703" s="443" t="s">
        <v>903</v>
      </c>
      <c r="C703" s="317"/>
      <c r="D703" s="317"/>
      <c r="E703" s="317"/>
      <c r="F703" s="317"/>
      <c r="G703" s="317"/>
      <c r="H703" s="317"/>
      <c r="I703" s="317"/>
      <c r="J703" s="317"/>
      <c r="K703" s="317"/>
      <c r="L703" s="317"/>
      <c r="M703" s="272"/>
      <c r="N703" s="317"/>
      <c r="O703" s="317"/>
      <c r="P703" s="317"/>
    </row>
    <row r="704" spans="1:16" x14ac:dyDescent="0.25">
      <c r="A704" s="762">
        <v>22102361</v>
      </c>
      <c r="B704" s="291" t="s">
        <v>303</v>
      </c>
      <c r="C704" s="317">
        <v>100000000</v>
      </c>
      <c r="D704" s="234">
        <v>0</v>
      </c>
      <c r="E704" s="234">
        <v>0</v>
      </c>
      <c r="F704" s="234">
        <v>140000000</v>
      </c>
      <c r="G704" s="234">
        <v>0</v>
      </c>
      <c r="H704" s="169">
        <v>240000000</v>
      </c>
      <c r="I704" s="317">
        <v>0</v>
      </c>
      <c r="J704" s="317">
        <v>0</v>
      </c>
      <c r="K704" s="317">
        <v>0</v>
      </c>
      <c r="L704" s="317">
        <v>0</v>
      </c>
      <c r="M704" s="273">
        <v>240000000</v>
      </c>
      <c r="N704" s="315">
        <v>0</v>
      </c>
      <c r="O704" s="273">
        <v>0</v>
      </c>
      <c r="P704" s="456">
        <v>0</v>
      </c>
    </row>
    <row r="705" spans="1:16" x14ac:dyDescent="0.25">
      <c r="A705" s="610"/>
      <c r="B705" s="316" t="s">
        <v>904</v>
      </c>
      <c r="C705" s="317"/>
      <c r="D705" s="317"/>
      <c r="E705" s="317"/>
      <c r="F705" s="317"/>
      <c r="G705" s="317"/>
      <c r="H705" s="169"/>
      <c r="I705" s="317"/>
      <c r="J705" s="317"/>
      <c r="K705" s="317"/>
      <c r="L705" s="317"/>
      <c r="M705" s="273"/>
      <c r="N705" s="331"/>
      <c r="O705" s="331"/>
      <c r="P705" s="312"/>
    </row>
    <row r="706" spans="1:16" ht="25.5" x14ac:dyDescent="0.25">
      <c r="A706" s="640">
        <v>2210122</v>
      </c>
      <c r="B706" s="316" t="s">
        <v>905</v>
      </c>
      <c r="C706" s="317"/>
      <c r="D706" s="317"/>
      <c r="E706" s="317"/>
      <c r="F706" s="317"/>
      <c r="G706" s="317"/>
      <c r="H706" s="169"/>
      <c r="I706" s="317"/>
      <c r="J706" s="317"/>
      <c r="K706" s="317"/>
      <c r="L706" s="317"/>
      <c r="M706" s="273"/>
      <c r="N706" s="331"/>
      <c r="O706" s="331"/>
      <c r="P706" s="312"/>
    </row>
    <row r="707" spans="1:16" x14ac:dyDescent="0.25">
      <c r="A707" s="610" t="s">
        <v>906</v>
      </c>
      <c r="B707" s="157" t="s">
        <v>303</v>
      </c>
      <c r="C707" s="317">
        <v>2145785000</v>
      </c>
      <c r="D707" s="234">
        <v>0</v>
      </c>
      <c r="E707" s="234">
        <v>0</v>
      </c>
      <c r="F707" s="234">
        <v>0</v>
      </c>
      <c r="G707" s="234">
        <v>0</v>
      </c>
      <c r="H707" s="766">
        <v>2145785000</v>
      </c>
      <c r="I707" s="317">
        <v>2145785000</v>
      </c>
      <c r="J707" s="317">
        <v>2145785000</v>
      </c>
      <c r="K707" s="317">
        <v>0</v>
      </c>
      <c r="L707" s="317">
        <v>2145785000</v>
      </c>
      <c r="M707" s="273">
        <v>0</v>
      </c>
      <c r="N707" s="315">
        <v>0</v>
      </c>
      <c r="O707" s="273">
        <v>0</v>
      </c>
      <c r="P707" s="456">
        <v>1</v>
      </c>
    </row>
    <row r="708" spans="1:16" ht="25.5" x14ac:dyDescent="0.25">
      <c r="A708" s="610">
        <v>22101222</v>
      </c>
      <c r="B708" s="157" t="s">
        <v>907</v>
      </c>
      <c r="C708" s="317"/>
      <c r="D708" s="234">
        <v>1438730247.3900001</v>
      </c>
      <c r="E708" s="234"/>
      <c r="F708" s="234"/>
      <c r="G708" s="234"/>
      <c r="H708" s="766">
        <v>1438730247.3900001</v>
      </c>
      <c r="I708" s="317">
        <v>1438730247.3900001</v>
      </c>
      <c r="J708" s="317">
        <v>1438730247.3900001</v>
      </c>
      <c r="K708" s="317"/>
      <c r="L708" s="317">
        <v>0</v>
      </c>
      <c r="M708" s="273">
        <v>0</v>
      </c>
      <c r="N708" s="315">
        <v>0</v>
      </c>
      <c r="O708" s="273">
        <v>1438730247.3900001</v>
      </c>
      <c r="P708" s="456">
        <v>1</v>
      </c>
    </row>
    <row r="709" spans="1:16" ht="25.5" x14ac:dyDescent="0.25">
      <c r="A709" s="610">
        <v>22101227</v>
      </c>
      <c r="B709" s="157" t="s">
        <v>908</v>
      </c>
      <c r="C709" s="317">
        <v>2000000</v>
      </c>
      <c r="D709" s="234">
        <v>0</v>
      </c>
      <c r="E709" s="234">
        <v>0</v>
      </c>
      <c r="F709" s="234">
        <v>0</v>
      </c>
      <c r="G709" s="234">
        <v>0</v>
      </c>
      <c r="H709" s="766">
        <v>2000000</v>
      </c>
      <c r="I709" s="317">
        <v>2000000</v>
      </c>
      <c r="J709" s="317">
        <v>2000000</v>
      </c>
      <c r="K709" s="317">
        <v>0</v>
      </c>
      <c r="L709" s="317">
        <v>0</v>
      </c>
      <c r="M709" s="273">
        <v>0</v>
      </c>
      <c r="N709" s="315">
        <v>0</v>
      </c>
      <c r="O709" s="273">
        <v>2000000</v>
      </c>
      <c r="P709" s="456">
        <v>1</v>
      </c>
    </row>
    <row r="710" spans="1:16" x14ac:dyDescent="0.25">
      <c r="A710" s="640">
        <v>2210294</v>
      </c>
      <c r="B710" s="316" t="s">
        <v>909</v>
      </c>
      <c r="C710" s="317"/>
      <c r="D710" s="317"/>
      <c r="E710" s="317"/>
      <c r="F710" s="317"/>
      <c r="G710" s="317"/>
      <c r="H710" s="766"/>
      <c r="I710" s="317"/>
      <c r="J710" s="317"/>
      <c r="K710" s="317"/>
      <c r="L710" s="317"/>
      <c r="M710" s="273"/>
      <c r="N710" s="315"/>
      <c r="O710" s="273"/>
      <c r="P710" s="456"/>
    </row>
    <row r="711" spans="1:16" ht="25.5" x14ac:dyDescent="0.25">
      <c r="A711" s="610" t="s">
        <v>910</v>
      </c>
      <c r="B711" s="157" t="s">
        <v>911</v>
      </c>
      <c r="C711" s="317">
        <v>3782413000</v>
      </c>
      <c r="D711" s="234">
        <v>9031406213.3700008</v>
      </c>
      <c r="E711" s="234">
        <v>0</v>
      </c>
      <c r="F711" s="234">
        <v>0</v>
      </c>
      <c r="G711" s="234">
        <v>0</v>
      </c>
      <c r="H711" s="766">
        <v>12813819213.370001</v>
      </c>
      <c r="I711" s="317">
        <v>12813819213.370001</v>
      </c>
      <c r="J711" s="317">
        <v>12813819213.370001</v>
      </c>
      <c r="K711" s="317">
        <v>0</v>
      </c>
      <c r="L711" s="317">
        <v>0</v>
      </c>
      <c r="M711" s="273">
        <v>0</v>
      </c>
      <c r="N711" s="315">
        <v>0</v>
      </c>
      <c r="O711" s="273">
        <v>12813819213.370001</v>
      </c>
      <c r="P711" s="456">
        <v>1</v>
      </c>
    </row>
    <row r="712" spans="1:16" ht="25.5" x14ac:dyDescent="0.25">
      <c r="A712" s="610" t="s">
        <v>912</v>
      </c>
      <c r="B712" s="157" t="s">
        <v>913</v>
      </c>
      <c r="C712" s="317">
        <v>3750000000</v>
      </c>
      <c r="D712" s="234">
        <v>0</v>
      </c>
      <c r="E712" s="234">
        <v>0</v>
      </c>
      <c r="F712" s="234">
        <v>0</v>
      </c>
      <c r="G712" s="234">
        <v>0</v>
      </c>
      <c r="H712" s="766">
        <v>3750000000</v>
      </c>
      <c r="I712" s="317">
        <v>3750000000</v>
      </c>
      <c r="J712" s="317">
        <v>3750000000</v>
      </c>
      <c r="K712" s="317">
        <v>0</v>
      </c>
      <c r="L712" s="317">
        <v>0</v>
      </c>
      <c r="M712" s="273">
        <v>0</v>
      </c>
      <c r="N712" s="315">
        <v>0</v>
      </c>
      <c r="O712" s="273">
        <v>3750000000</v>
      </c>
      <c r="P712" s="456">
        <v>1</v>
      </c>
    </row>
    <row r="713" spans="1:16" x14ac:dyDescent="0.25">
      <c r="A713" s="627"/>
      <c r="B713" s="260" t="s">
        <v>914</v>
      </c>
      <c r="C713" s="441"/>
      <c r="D713" s="317"/>
      <c r="E713" s="317"/>
      <c r="F713" s="317"/>
      <c r="G713" s="317"/>
      <c r="H713" s="766"/>
      <c r="I713" s="317"/>
      <c r="J713" s="317"/>
      <c r="K713" s="317"/>
      <c r="L713" s="317"/>
      <c r="M713" s="273"/>
      <c r="N713" s="331"/>
      <c r="O713" s="331"/>
      <c r="P713" s="312"/>
    </row>
    <row r="714" spans="1:16" x14ac:dyDescent="0.25">
      <c r="A714" s="627"/>
      <c r="B714" s="260" t="s">
        <v>915</v>
      </c>
      <c r="C714" s="441"/>
      <c r="D714" s="317"/>
      <c r="E714" s="317"/>
      <c r="F714" s="317"/>
      <c r="G714" s="317"/>
      <c r="H714" s="766"/>
      <c r="I714" s="317"/>
      <c r="J714" s="317"/>
      <c r="K714" s="317"/>
      <c r="L714" s="317"/>
      <c r="M714" s="273"/>
      <c r="N714" s="331"/>
      <c r="O714" s="331"/>
      <c r="P714" s="312"/>
    </row>
    <row r="715" spans="1:16" x14ac:dyDescent="0.25">
      <c r="A715" s="626">
        <v>2210123</v>
      </c>
      <c r="B715" s="260" t="s">
        <v>916</v>
      </c>
      <c r="C715" s="441"/>
      <c r="D715" s="317"/>
      <c r="E715" s="317"/>
      <c r="F715" s="317"/>
      <c r="G715" s="317"/>
      <c r="H715" s="766"/>
      <c r="I715" s="317"/>
      <c r="J715" s="317"/>
      <c r="K715" s="317"/>
      <c r="L715" s="317"/>
      <c r="M715" s="273"/>
      <c r="N715" s="331"/>
      <c r="O715" s="331"/>
      <c r="P715" s="312"/>
    </row>
    <row r="716" spans="1:16" x14ac:dyDescent="0.25">
      <c r="A716" s="627" t="s">
        <v>917</v>
      </c>
      <c r="B716" s="343" t="s">
        <v>303</v>
      </c>
      <c r="C716" s="441">
        <v>50000000</v>
      </c>
      <c r="D716" s="234">
        <v>0</v>
      </c>
      <c r="E716" s="234">
        <v>0</v>
      </c>
      <c r="F716" s="234">
        <v>0</v>
      </c>
      <c r="G716" s="234">
        <v>0</v>
      </c>
      <c r="H716" s="766">
        <v>50000000</v>
      </c>
      <c r="I716" s="317">
        <v>16298004</v>
      </c>
      <c r="J716" s="317">
        <v>16298004</v>
      </c>
      <c r="K716" s="317">
        <v>0</v>
      </c>
      <c r="L716" s="317">
        <v>16298004</v>
      </c>
      <c r="M716" s="273">
        <v>33701996</v>
      </c>
      <c r="N716" s="315">
        <v>0</v>
      </c>
      <c r="O716" s="273">
        <v>0</v>
      </c>
      <c r="P716" s="456">
        <v>0.32596007999999999</v>
      </c>
    </row>
    <row r="717" spans="1:16" ht="25.5" x14ac:dyDescent="0.25">
      <c r="A717" s="627">
        <v>22101232</v>
      </c>
      <c r="B717" s="343" t="s">
        <v>918</v>
      </c>
      <c r="C717" s="441">
        <v>0</v>
      </c>
      <c r="D717" s="234">
        <v>163295281.88</v>
      </c>
      <c r="E717" s="234">
        <v>0</v>
      </c>
      <c r="F717" s="234">
        <v>0</v>
      </c>
      <c r="G717" s="234">
        <v>0</v>
      </c>
      <c r="H717" s="766">
        <v>163295281.88</v>
      </c>
      <c r="I717" s="317">
        <v>163295281.88</v>
      </c>
      <c r="J717" s="317">
        <v>163295281.88</v>
      </c>
      <c r="K717" s="317">
        <v>0</v>
      </c>
      <c r="L717" s="317">
        <v>0</v>
      </c>
      <c r="M717" s="273">
        <v>0</v>
      </c>
      <c r="N717" s="315">
        <v>0</v>
      </c>
      <c r="O717" s="273">
        <v>163295281.88</v>
      </c>
      <c r="P717" s="456">
        <v>1</v>
      </c>
    </row>
    <row r="718" spans="1:16" x14ac:dyDescent="0.25">
      <c r="A718" s="627">
        <v>22101233</v>
      </c>
      <c r="B718" s="343" t="s">
        <v>919</v>
      </c>
      <c r="C718" s="441">
        <v>0</v>
      </c>
      <c r="D718" s="234">
        <v>233407178</v>
      </c>
      <c r="E718" s="234">
        <v>0</v>
      </c>
      <c r="F718" s="234">
        <v>0</v>
      </c>
      <c r="G718" s="234"/>
      <c r="H718" s="766">
        <v>233407178</v>
      </c>
      <c r="I718" s="317">
        <v>233407178</v>
      </c>
      <c r="J718" s="317">
        <v>233407178</v>
      </c>
      <c r="K718" s="317">
        <v>0</v>
      </c>
      <c r="L718" s="317">
        <v>0</v>
      </c>
      <c r="M718" s="273">
        <v>0</v>
      </c>
      <c r="N718" s="315">
        <v>0</v>
      </c>
      <c r="O718" s="273">
        <v>233407178</v>
      </c>
      <c r="P718" s="456">
        <v>0</v>
      </c>
    </row>
    <row r="719" spans="1:16" x14ac:dyDescent="0.25">
      <c r="A719" s="610">
        <v>22101234</v>
      </c>
      <c r="B719" s="157" t="s">
        <v>920</v>
      </c>
      <c r="C719" s="317">
        <v>2000000</v>
      </c>
      <c r="D719" s="234">
        <v>0</v>
      </c>
      <c r="E719" s="234">
        <v>0</v>
      </c>
      <c r="F719" s="234">
        <v>0</v>
      </c>
      <c r="G719" s="234">
        <v>0</v>
      </c>
      <c r="H719" s="766">
        <v>2000000</v>
      </c>
      <c r="I719" s="317">
        <v>0</v>
      </c>
      <c r="J719" s="317">
        <v>0</v>
      </c>
      <c r="K719" s="317">
        <v>0</v>
      </c>
      <c r="L719" s="317">
        <v>0</v>
      </c>
      <c r="M719" s="273">
        <v>2000000</v>
      </c>
      <c r="N719" s="315">
        <v>0</v>
      </c>
      <c r="O719" s="273">
        <v>0</v>
      </c>
      <c r="P719" s="456">
        <v>0</v>
      </c>
    </row>
    <row r="720" spans="1:16" ht="25.5" x14ac:dyDescent="0.25">
      <c r="A720" s="762"/>
      <c r="B720" s="253" t="s">
        <v>921</v>
      </c>
      <c r="C720" s="317"/>
      <c r="D720" s="317"/>
      <c r="E720" s="317"/>
      <c r="F720" s="317"/>
      <c r="G720" s="317"/>
      <c r="H720" s="450"/>
      <c r="I720" s="317"/>
      <c r="J720" s="317"/>
      <c r="K720" s="317"/>
      <c r="L720" s="317"/>
      <c r="M720" s="273"/>
      <c r="N720" s="317"/>
      <c r="O720" s="317"/>
      <c r="P720" s="317"/>
    </row>
    <row r="721" spans="1:16" x14ac:dyDescent="0.25">
      <c r="A721" s="763">
        <v>2210153</v>
      </c>
      <c r="B721" s="443" t="s">
        <v>922</v>
      </c>
      <c r="C721" s="317"/>
      <c r="D721" s="317"/>
      <c r="E721" s="317"/>
      <c r="F721" s="317"/>
      <c r="G721" s="317"/>
      <c r="H721" s="441"/>
      <c r="I721" s="317"/>
      <c r="J721" s="317"/>
      <c r="K721" s="317"/>
      <c r="L721" s="317"/>
      <c r="M721" s="273"/>
      <c r="N721" s="317"/>
      <c r="O721" s="317"/>
      <c r="P721" s="317"/>
    </row>
    <row r="722" spans="1:16" x14ac:dyDescent="0.25">
      <c r="A722" s="764">
        <v>22101531</v>
      </c>
      <c r="B722" s="451" t="s">
        <v>303</v>
      </c>
      <c r="C722" s="317">
        <v>90000000</v>
      </c>
      <c r="D722" s="234">
        <v>0</v>
      </c>
      <c r="E722" s="234">
        <v>0</v>
      </c>
      <c r="F722" s="317">
        <v>50000000</v>
      </c>
      <c r="G722" s="234">
        <v>140000000</v>
      </c>
      <c r="H722" s="152">
        <v>0</v>
      </c>
      <c r="I722" s="317">
        <v>0</v>
      </c>
      <c r="J722" s="317">
        <v>0</v>
      </c>
      <c r="K722" s="317">
        <v>0</v>
      </c>
      <c r="L722" s="317">
        <v>0</v>
      </c>
      <c r="M722" s="273">
        <v>0</v>
      </c>
      <c r="N722" s="315">
        <v>0</v>
      </c>
      <c r="O722" s="273">
        <v>0</v>
      </c>
      <c r="P722" s="456">
        <v>0</v>
      </c>
    </row>
    <row r="723" spans="1:16" ht="13.5" thickBot="1" x14ac:dyDescent="0.3">
      <c r="A723" s="610"/>
      <c r="B723" s="157"/>
      <c r="C723" s="317"/>
      <c r="D723" s="317"/>
      <c r="E723" s="317"/>
      <c r="F723" s="317"/>
      <c r="G723" s="317"/>
      <c r="H723" s="152"/>
      <c r="I723" s="317"/>
      <c r="J723" s="317"/>
      <c r="K723" s="317"/>
      <c r="L723" s="317"/>
      <c r="M723" s="273"/>
      <c r="N723" s="315"/>
      <c r="O723" s="273"/>
      <c r="P723" s="456"/>
    </row>
    <row r="724" spans="1:16" s="251" customFormat="1" ht="24" customHeight="1" thickBot="1" x14ac:dyDescent="0.3">
      <c r="A724" s="241"/>
      <c r="B724" s="241" t="s">
        <v>923</v>
      </c>
      <c r="C724" s="242">
        <v>16982209000</v>
      </c>
      <c r="D724" s="242">
        <v>10866838920.639999</v>
      </c>
      <c r="E724" s="242">
        <v>0</v>
      </c>
      <c r="F724" s="242">
        <v>2824945897</v>
      </c>
      <c r="G724" s="242">
        <v>1329090966.7</v>
      </c>
      <c r="H724" s="242">
        <v>29344902850.939999</v>
      </c>
      <c r="I724" s="242">
        <v>27645002713.560001</v>
      </c>
      <c r="J724" s="242">
        <v>27624420147.560001</v>
      </c>
      <c r="K724" s="242">
        <v>67534249</v>
      </c>
      <c r="L724" s="242">
        <v>6669093073</v>
      </c>
      <c r="M724" s="242">
        <v>1699900137.3800001</v>
      </c>
      <c r="N724" s="242">
        <v>20582566</v>
      </c>
      <c r="O724" s="242">
        <v>20887792825.560001</v>
      </c>
      <c r="P724" s="620">
        <v>0.94137030501960295</v>
      </c>
    </row>
    <row r="725" spans="1:16" s="195" customFormat="1" x14ac:dyDescent="0.2">
      <c r="A725" s="619"/>
      <c r="B725" s="239"/>
      <c r="C725" s="301"/>
      <c r="D725" s="301"/>
      <c r="E725" s="301"/>
      <c r="F725" s="301"/>
      <c r="G725" s="301"/>
      <c r="H725" s="301"/>
      <c r="I725" s="301"/>
      <c r="J725" s="301"/>
      <c r="K725" s="301"/>
      <c r="L725" s="301"/>
      <c r="M725" s="301"/>
      <c r="N725" s="301"/>
      <c r="O725" s="301"/>
      <c r="P725" s="148"/>
    </row>
    <row r="726" spans="1:16" s="195" customFormat="1" ht="13.5" thickBot="1" x14ac:dyDescent="0.3">
      <c r="A726" s="619"/>
      <c r="B726" s="239"/>
      <c r="C726" s="169"/>
      <c r="D726" s="169"/>
      <c r="E726" s="169"/>
      <c r="F726" s="169"/>
      <c r="G726" s="169"/>
      <c r="H726" s="169"/>
      <c r="I726" s="169"/>
      <c r="J726" s="169"/>
      <c r="K726" s="169"/>
      <c r="L726" s="169"/>
      <c r="M726" s="169"/>
      <c r="N726" s="169"/>
      <c r="O726" s="169"/>
      <c r="P726" s="148"/>
    </row>
    <row r="727" spans="1:16" s="249" customFormat="1" ht="13.5" thickBot="1" x14ac:dyDescent="0.3">
      <c r="A727" s="624"/>
      <c r="B727" s="247" t="s">
        <v>924</v>
      </c>
      <c r="C727" s="245"/>
      <c r="D727" s="245"/>
      <c r="E727" s="245"/>
      <c r="F727" s="245"/>
      <c r="G727" s="245"/>
      <c r="H727" s="245"/>
      <c r="I727" s="245"/>
      <c r="J727" s="245"/>
      <c r="K727" s="245"/>
      <c r="L727" s="245"/>
      <c r="P727" s="645"/>
    </row>
    <row r="728" spans="1:16" x14ac:dyDescent="0.25">
      <c r="A728" s="610"/>
      <c r="B728" s="253"/>
      <c r="C728" s="255"/>
      <c r="D728" s="255"/>
      <c r="E728" s="255"/>
      <c r="F728" s="255"/>
      <c r="G728" s="255"/>
      <c r="H728" s="255"/>
      <c r="I728" s="254"/>
      <c r="J728" s="254"/>
      <c r="K728" s="254"/>
      <c r="L728" s="254"/>
      <c r="M728" s="308"/>
      <c r="N728" s="309"/>
      <c r="O728" s="309"/>
      <c r="P728" s="309"/>
    </row>
    <row r="729" spans="1:16" x14ac:dyDescent="0.25">
      <c r="A729" s="610"/>
      <c r="B729" s="253" t="s">
        <v>452</v>
      </c>
      <c r="C729" s="255"/>
      <c r="D729" s="255"/>
      <c r="E729" s="255"/>
      <c r="F729" s="255"/>
      <c r="G729" s="255"/>
      <c r="H729" s="255"/>
      <c r="I729" s="254"/>
      <c r="J729" s="254"/>
      <c r="K729" s="254"/>
      <c r="L729" s="254"/>
      <c r="M729" s="308"/>
      <c r="N729" s="309"/>
      <c r="O729" s="309"/>
      <c r="P729" s="309"/>
    </row>
    <row r="730" spans="1:16" x14ac:dyDescent="0.25">
      <c r="A730" s="610"/>
      <c r="B730" s="253" t="s">
        <v>453</v>
      </c>
      <c r="C730" s="255"/>
      <c r="D730" s="255"/>
      <c r="E730" s="255"/>
      <c r="F730" s="255"/>
      <c r="G730" s="255"/>
      <c r="H730" s="255"/>
      <c r="I730" s="254"/>
      <c r="J730" s="254"/>
      <c r="K730" s="254"/>
      <c r="L730" s="254"/>
      <c r="M730" s="308"/>
      <c r="N730" s="309"/>
      <c r="O730" s="309"/>
      <c r="P730" s="309"/>
    </row>
    <row r="731" spans="1:16" x14ac:dyDescent="0.25">
      <c r="A731" s="610"/>
      <c r="B731" s="253" t="s">
        <v>454</v>
      </c>
      <c r="C731" s="255"/>
      <c r="D731" s="255"/>
      <c r="E731" s="255"/>
      <c r="F731" s="255"/>
      <c r="G731" s="255"/>
      <c r="H731" s="255"/>
      <c r="I731" s="254"/>
      <c r="J731" s="254"/>
      <c r="K731" s="255"/>
      <c r="L731" s="254"/>
      <c r="M731" s="308"/>
      <c r="N731" s="309"/>
      <c r="O731" s="309"/>
      <c r="P731" s="309"/>
    </row>
    <row r="732" spans="1:16" ht="25.5" x14ac:dyDescent="0.2">
      <c r="A732" s="610"/>
      <c r="B732" s="364" t="s">
        <v>925</v>
      </c>
      <c r="C732" s="255"/>
      <c r="D732" s="255"/>
      <c r="E732" s="255"/>
      <c r="F732" s="255"/>
      <c r="G732" s="255"/>
      <c r="H732" s="255"/>
      <c r="I732" s="254"/>
      <c r="J732" s="254"/>
      <c r="K732" s="255"/>
      <c r="L732" s="254"/>
      <c r="M732" s="308"/>
      <c r="N732" s="309"/>
      <c r="O732" s="309"/>
      <c r="P732" s="309"/>
    </row>
    <row r="733" spans="1:16" x14ac:dyDescent="0.25">
      <c r="A733" s="640">
        <v>2210842</v>
      </c>
      <c r="B733" s="316" t="s">
        <v>926</v>
      </c>
      <c r="C733" s="317"/>
      <c r="D733" s="317"/>
      <c r="E733" s="317"/>
      <c r="F733" s="317"/>
      <c r="G733" s="317"/>
      <c r="H733" s="152"/>
      <c r="I733" s="317"/>
      <c r="J733" s="317"/>
      <c r="K733" s="317"/>
      <c r="L733" s="317"/>
      <c r="M733" s="273"/>
      <c r="N733" s="331"/>
      <c r="O733" s="331"/>
      <c r="P733" s="456"/>
    </row>
    <row r="734" spans="1:16" x14ac:dyDescent="0.25">
      <c r="A734" s="610" t="s">
        <v>927</v>
      </c>
      <c r="B734" s="157" t="s">
        <v>303</v>
      </c>
      <c r="C734" s="317">
        <v>20000000</v>
      </c>
      <c r="D734" s="234">
        <v>0</v>
      </c>
      <c r="E734" s="234">
        <v>0</v>
      </c>
      <c r="F734" s="234">
        <v>159800000</v>
      </c>
      <c r="G734" s="234">
        <v>0</v>
      </c>
      <c r="H734" s="152">
        <v>179800000</v>
      </c>
      <c r="I734" s="317">
        <v>169800000</v>
      </c>
      <c r="J734" s="317">
        <v>169800000</v>
      </c>
      <c r="K734" s="317">
        <v>0</v>
      </c>
      <c r="L734" s="317">
        <v>15210000</v>
      </c>
      <c r="M734" s="273">
        <v>10000000</v>
      </c>
      <c r="N734" s="315">
        <v>0</v>
      </c>
      <c r="O734" s="273">
        <v>154590000</v>
      </c>
      <c r="P734" s="456">
        <v>0.94438264738598443</v>
      </c>
    </row>
    <row r="735" spans="1:16" x14ac:dyDescent="0.25">
      <c r="A735" s="610"/>
      <c r="B735" s="452"/>
      <c r="C735" s="317"/>
      <c r="D735" s="317"/>
      <c r="E735" s="317"/>
      <c r="F735" s="317"/>
      <c r="G735" s="317"/>
      <c r="H735" s="152"/>
      <c r="I735" s="317"/>
      <c r="J735" s="317"/>
      <c r="K735" s="317"/>
      <c r="L735" s="317"/>
      <c r="M735" s="272"/>
      <c r="N735" s="315"/>
      <c r="O735" s="273"/>
      <c r="P735" s="456"/>
    </row>
    <row r="736" spans="1:16" x14ac:dyDescent="0.25">
      <c r="A736" s="610"/>
      <c r="B736" s="449" t="s">
        <v>458</v>
      </c>
      <c r="C736" s="317"/>
      <c r="D736" s="317"/>
      <c r="E736" s="317"/>
      <c r="F736" s="317"/>
      <c r="G736" s="317"/>
      <c r="H736" s="152"/>
      <c r="I736" s="317"/>
      <c r="J736" s="317"/>
      <c r="K736" s="317"/>
      <c r="L736" s="317"/>
      <c r="M736" s="272"/>
      <c r="N736" s="315"/>
      <c r="O736" s="273"/>
      <c r="P736" s="456"/>
    </row>
    <row r="737" spans="1:16" x14ac:dyDescent="0.25">
      <c r="A737" s="652"/>
      <c r="B737" s="767" t="s">
        <v>454</v>
      </c>
      <c r="C737" s="498"/>
      <c r="D737" s="498"/>
      <c r="E737" s="498"/>
      <c r="F737" s="498"/>
      <c r="G737" s="498"/>
      <c r="H737" s="170"/>
      <c r="I737" s="498"/>
      <c r="J737" s="498"/>
      <c r="K737" s="498"/>
      <c r="L737" s="498"/>
      <c r="M737" s="768"/>
      <c r="N737" s="563"/>
      <c r="O737" s="559"/>
      <c r="P737" s="695"/>
    </row>
    <row r="738" spans="1:16" x14ac:dyDescent="0.2">
      <c r="A738" s="676"/>
      <c r="B738" s="769" t="s">
        <v>462</v>
      </c>
      <c r="C738" s="256"/>
      <c r="D738" s="256"/>
      <c r="E738" s="256"/>
      <c r="F738" s="256"/>
      <c r="G738" s="256"/>
      <c r="H738" s="256"/>
      <c r="I738" s="258"/>
      <c r="J738" s="258"/>
      <c r="K738" s="256"/>
      <c r="L738" s="258"/>
      <c r="M738" s="770"/>
      <c r="N738" s="771"/>
      <c r="O738" s="771"/>
      <c r="P738" s="771"/>
    </row>
    <row r="739" spans="1:16" x14ac:dyDescent="0.25">
      <c r="A739" s="626">
        <v>2210289</v>
      </c>
      <c r="B739" s="260" t="s">
        <v>460</v>
      </c>
      <c r="C739" s="275"/>
      <c r="D739" s="275"/>
      <c r="E739" s="275"/>
      <c r="F739" s="275"/>
      <c r="G739" s="275"/>
      <c r="H739" s="275"/>
      <c r="I739" s="255"/>
      <c r="J739" s="255"/>
      <c r="K739" s="255"/>
      <c r="L739" s="255"/>
      <c r="M739" s="311"/>
      <c r="N739" s="312"/>
      <c r="O739" s="312"/>
      <c r="P739" s="312"/>
    </row>
    <row r="740" spans="1:16" x14ac:dyDescent="0.25">
      <c r="A740" s="772" t="s">
        <v>685</v>
      </c>
      <c r="B740" s="590" t="s">
        <v>303</v>
      </c>
      <c r="C740" s="588">
        <v>500000000</v>
      </c>
      <c r="D740" s="591">
        <v>0</v>
      </c>
      <c r="E740" s="591">
        <v>0</v>
      </c>
      <c r="F740" s="588">
        <v>367500000</v>
      </c>
      <c r="G740" s="591">
        <v>101599000</v>
      </c>
      <c r="H740" s="556">
        <v>765901000</v>
      </c>
      <c r="I740" s="498">
        <v>750633666</v>
      </c>
      <c r="J740" s="498">
        <v>750633666</v>
      </c>
      <c r="K740" s="498">
        <v>22500000</v>
      </c>
      <c r="L740" s="498">
        <v>543606665</v>
      </c>
      <c r="M740" s="559">
        <v>15267334</v>
      </c>
      <c r="N740" s="563">
        <v>0</v>
      </c>
      <c r="O740" s="559">
        <v>184527001</v>
      </c>
      <c r="P740" s="695">
        <v>0.9800661782658594</v>
      </c>
    </row>
    <row r="741" spans="1:16" ht="25.5" x14ac:dyDescent="0.2">
      <c r="A741" s="627"/>
      <c r="B741" s="282" t="s">
        <v>928</v>
      </c>
      <c r="C741" s="441"/>
      <c r="D741" s="441"/>
      <c r="E741" s="441"/>
      <c r="F741" s="441"/>
      <c r="G741" s="441"/>
      <c r="H741" s="441"/>
      <c r="I741" s="317"/>
      <c r="J741" s="317"/>
      <c r="K741" s="317"/>
      <c r="L741" s="317"/>
      <c r="M741" s="210"/>
      <c r="N741" s="331"/>
      <c r="O741" s="331"/>
      <c r="P741" s="312"/>
    </row>
    <row r="742" spans="1:16" ht="25.5" x14ac:dyDescent="0.25">
      <c r="A742" s="773">
        <v>2210100</v>
      </c>
      <c r="B742" s="448" t="s">
        <v>929</v>
      </c>
      <c r="C742" s="441"/>
      <c r="D742" s="441"/>
      <c r="E742" s="441"/>
      <c r="F742" s="441"/>
      <c r="G742" s="441"/>
      <c r="H742" s="441"/>
      <c r="I742" s="317"/>
      <c r="J742" s="317"/>
      <c r="K742" s="317"/>
      <c r="L742" s="317"/>
      <c r="M742" s="453"/>
      <c r="N742" s="453"/>
      <c r="O742" s="126"/>
      <c r="P742" s="453"/>
    </row>
    <row r="743" spans="1:16" x14ac:dyDescent="0.25">
      <c r="A743" s="664">
        <v>22101001</v>
      </c>
      <c r="B743" s="343" t="s">
        <v>303</v>
      </c>
      <c r="C743" s="441">
        <v>250000000</v>
      </c>
      <c r="D743" s="421">
        <v>0</v>
      </c>
      <c r="E743" s="421">
        <v>0</v>
      </c>
      <c r="F743" s="421">
        <v>0</v>
      </c>
      <c r="G743" s="421">
        <v>148000000</v>
      </c>
      <c r="H743" s="182">
        <v>102000000</v>
      </c>
      <c r="I743" s="317">
        <v>102000000</v>
      </c>
      <c r="J743" s="317">
        <v>102000000</v>
      </c>
      <c r="K743" s="317">
        <v>0</v>
      </c>
      <c r="L743" s="317">
        <v>102000000</v>
      </c>
      <c r="M743" s="273">
        <v>0</v>
      </c>
      <c r="N743" s="315">
        <v>0</v>
      </c>
      <c r="O743" s="273">
        <v>0</v>
      </c>
      <c r="P743" s="456">
        <v>1</v>
      </c>
    </row>
    <row r="744" spans="1:16" x14ac:dyDescent="0.25">
      <c r="A744" s="626">
        <v>2210833</v>
      </c>
      <c r="B744" s="260" t="s">
        <v>930</v>
      </c>
      <c r="C744" s="441"/>
      <c r="D744" s="441"/>
      <c r="E744" s="441"/>
      <c r="F744" s="441"/>
      <c r="G744" s="441"/>
      <c r="H744" s="441"/>
      <c r="I744" s="317"/>
      <c r="J744" s="317"/>
      <c r="K744" s="317"/>
      <c r="L744" s="317"/>
      <c r="M744" s="273"/>
      <c r="N744" s="331"/>
      <c r="O744" s="331"/>
      <c r="P744" s="312"/>
    </row>
    <row r="745" spans="1:16" ht="25.5" x14ac:dyDescent="0.25">
      <c r="A745" s="627" t="s">
        <v>931</v>
      </c>
      <c r="B745" s="343" t="s">
        <v>932</v>
      </c>
      <c r="C745" s="441">
        <v>300000000</v>
      </c>
      <c r="D745" s="421">
        <v>170469884.13</v>
      </c>
      <c r="E745" s="421">
        <v>0</v>
      </c>
      <c r="F745" s="421">
        <v>0</v>
      </c>
      <c r="G745" s="421">
        <v>0</v>
      </c>
      <c r="H745" s="182">
        <v>470469884.13</v>
      </c>
      <c r="I745" s="317">
        <v>265374092</v>
      </c>
      <c r="J745" s="317">
        <v>265374092</v>
      </c>
      <c r="K745" s="317">
        <v>0</v>
      </c>
      <c r="L745" s="317">
        <v>54787426</v>
      </c>
      <c r="M745" s="273">
        <v>205095792.13</v>
      </c>
      <c r="N745" s="315">
        <v>0</v>
      </c>
      <c r="O745" s="273">
        <v>210586666</v>
      </c>
      <c r="P745" s="456">
        <v>0.56406180491389746</v>
      </c>
    </row>
    <row r="746" spans="1:16" x14ac:dyDescent="0.25">
      <c r="A746" s="627">
        <v>22108334</v>
      </c>
      <c r="B746" s="343" t="s">
        <v>933</v>
      </c>
      <c r="C746" s="441">
        <v>20000000</v>
      </c>
      <c r="D746" s="421">
        <v>0</v>
      </c>
      <c r="E746" s="421">
        <v>0</v>
      </c>
      <c r="F746" s="421">
        <v>0</v>
      </c>
      <c r="G746" s="421">
        <v>0</v>
      </c>
      <c r="H746" s="182">
        <v>20000000</v>
      </c>
      <c r="I746" s="317">
        <v>0</v>
      </c>
      <c r="J746" s="317">
        <v>0</v>
      </c>
      <c r="K746" s="317">
        <v>0</v>
      </c>
      <c r="L746" s="317">
        <v>0</v>
      </c>
      <c r="M746" s="273">
        <v>20000000</v>
      </c>
      <c r="N746" s="315">
        <v>0</v>
      </c>
      <c r="O746" s="273">
        <v>0</v>
      </c>
      <c r="P746" s="456">
        <v>0</v>
      </c>
    </row>
    <row r="747" spans="1:16" ht="25.5" x14ac:dyDescent="0.25">
      <c r="A747" s="627">
        <v>22108337</v>
      </c>
      <c r="B747" s="343" t="s">
        <v>934</v>
      </c>
      <c r="C747" s="441">
        <v>5000000</v>
      </c>
      <c r="D747" s="421">
        <v>0</v>
      </c>
      <c r="E747" s="421">
        <v>0</v>
      </c>
      <c r="F747" s="421">
        <v>0</v>
      </c>
      <c r="G747" s="421">
        <v>0</v>
      </c>
      <c r="H747" s="182">
        <v>5000000</v>
      </c>
      <c r="I747" s="317">
        <v>0</v>
      </c>
      <c r="J747" s="317">
        <v>0</v>
      </c>
      <c r="K747" s="317">
        <v>0</v>
      </c>
      <c r="L747" s="317">
        <v>0</v>
      </c>
      <c r="M747" s="273">
        <v>5000000</v>
      </c>
      <c r="N747" s="315">
        <v>0</v>
      </c>
      <c r="O747" s="273">
        <v>0</v>
      </c>
      <c r="P747" s="456">
        <v>0</v>
      </c>
    </row>
    <row r="748" spans="1:16" x14ac:dyDescent="0.25">
      <c r="A748" s="626">
        <v>2210844</v>
      </c>
      <c r="B748" s="260" t="s">
        <v>935</v>
      </c>
      <c r="C748" s="441"/>
      <c r="D748" s="441"/>
      <c r="E748" s="441"/>
      <c r="F748" s="441"/>
      <c r="G748" s="441"/>
      <c r="H748" s="441"/>
      <c r="I748" s="317"/>
      <c r="J748" s="317"/>
      <c r="K748" s="317"/>
      <c r="L748" s="317"/>
      <c r="M748" s="273"/>
      <c r="N748" s="331"/>
      <c r="O748" s="331"/>
      <c r="P748" s="312"/>
    </row>
    <row r="749" spans="1:16" x14ac:dyDescent="0.25">
      <c r="A749" s="627" t="s">
        <v>936</v>
      </c>
      <c r="B749" s="343" t="s">
        <v>303</v>
      </c>
      <c r="C749" s="441">
        <v>830000000</v>
      </c>
      <c r="D749" s="421">
        <v>0</v>
      </c>
      <c r="E749" s="421">
        <v>0</v>
      </c>
      <c r="F749" s="421">
        <v>0</v>
      </c>
      <c r="G749" s="441">
        <v>439650511</v>
      </c>
      <c r="H749" s="182">
        <v>390349489</v>
      </c>
      <c r="I749" s="317">
        <v>390127300</v>
      </c>
      <c r="J749" s="317">
        <v>376410300</v>
      </c>
      <c r="K749" s="317">
        <v>1500000</v>
      </c>
      <c r="L749" s="317">
        <v>293279299</v>
      </c>
      <c r="M749" s="273">
        <v>222189</v>
      </c>
      <c r="N749" s="315">
        <v>13717000</v>
      </c>
      <c r="O749" s="273">
        <v>81631001</v>
      </c>
      <c r="P749" s="456">
        <v>0.96429048995117295</v>
      </c>
    </row>
    <row r="750" spans="1:16" x14ac:dyDescent="0.25">
      <c r="A750" s="627"/>
      <c r="B750" s="260"/>
      <c r="C750" s="441"/>
      <c r="D750" s="441"/>
      <c r="E750" s="441"/>
      <c r="F750" s="441"/>
      <c r="G750" s="441"/>
      <c r="H750" s="441"/>
      <c r="I750" s="317"/>
      <c r="J750" s="317"/>
      <c r="K750" s="317"/>
      <c r="L750" s="317"/>
      <c r="M750" s="273"/>
      <c r="N750" s="331"/>
      <c r="O750" s="331"/>
      <c r="P750" s="312"/>
    </row>
    <row r="751" spans="1:16" x14ac:dyDescent="0.2">
      <c r="A751" s="627"/>
      <c r="B751" s="282" t="s">
        <v>937</v>
      </c>
      <c r="C751" s="441"/>
      <c r="D751" s="441"/>
      <c r="E751" s="441"/>
      <c r="F751" s="441"/>
      <c r="G751" s="441"/>
      <c r="H751" s="441"/>
      <c r="I751" s="317"/>
      <c r="J751" s="317"/>
      <c r="K751" s="317"/>
      <c r="L751" s="317"/>
      <c r="M751" s="273"/>
      <c r="N751" s="331"/>
      <c r="O751" s="331"/>
      <c r="P751" s="312"/>
    </row>
    <row r="752" spans="1:16" x14ac:dyDescent="0.2">
      <c r="A752" s="627"/>
      <c r="B752" s="282" t="s">
        <v>454</v>
      </c>
      <c r="C752" s="441"/>
      <c r="D752" s="441"/>
      <c r="E752" s="441"/>
      <c r="F752" s="441"/>
      <c r="G752" s="441"/>
      <c r="H752" s="441"/>
      <c r="I752" s="317"/>
      <c r="J752" s="317"/>
      <c r="K752" s="317"/>
      <c r="L752" s="317"/>
      <c r="M752" s="273"/>
      <c r="N752" s="331"/>
      <c r="O752" s="331"/>
      <c r="P752" s="312"/>
    </row>
    <row r="753" spans="1:16" x14ac:dyDescent="0.2">
      <c r="A753" s="627"/>
      <c r="B753" s="282" t="s">
        <v>938</v>
      </c>
      <c r="C753" s="441"/>
      <c r="D753" s="441"/>
      <c r="E753" s="441"/>
      <c r="F753" s="441"/>
      <c r="G753" s="441"/>
      <c r="H753" s="441"/>
      <c r="I753" s="317"/>
      <c r="J753" s="317"/>
      <c r="K753" s="317"/>
      <c r="L753" s="317"/>
      <c r="M753" s="273"/>
      <c r="N753" s="331"/>
      <c r="O753" s="331"/>
      <c r="P753" s="312"/>
    </row>
    <row r="754" spans="1:16" x14ac:dyDescent="0.25">
      <c r="A754" s="626">
        <v>2210906</v>
      </c>
      <c r="B754" s="448" t="s">
        <v>939</v>
      </c>
      <c r="C754" s="441"/>
      <c r="D754" s="441"/>
      <c r="E754" s="441"/>
      <c r="F754" s="441"/>
      <c r="G754" s="441"/>
      <c r="H754" s="441"/>
      <c r="I754" s="317"/>
      <c r="J754" s="317"/>
      <c r="K754" s="317"/>
      <c r="L754" s="317"/>
      <c r="M754" s="317"/>
      <c r="N754" s="317"/>
      <c r="O754" s="152"/>
      <c r="P754" s="457"/>
    </row>
    <row r="755" spans="1:16" x14ac:dyDescent="0.25">
      <c r="A755" s="627">
        <v>22109061</v>
      </c>
      <c r="B755" s="343" t="s">
        <v>303</v>
      </c>
      <c r="C755" s="441">
        <v>1300000000</v>
      </c>
      <c r="D755" s="421">
        <v>0</v>
      </c>
      <c r="E755" s="421">
        <v>0</v>
      </c>
      <c r="F755" s="421">
        <v>0</v>
      </c>
      <c r="G755" s="441">
        <v>1300000000</v>
      </c>
      <c r="H755" s="182">
        <v>0</v>
      </c>
      <c r="I755" s="317">
        <v>0</v>
      </c>
      <c r="J755" s="317">
        <v>0</v>
      </c>
      <c r="K755" s="317">
        <v>0</v>
      </c>
      <c r="L755" s="317">
        <v>0</v>
      </c>
      <c r="M755" s="273">
        <v>0</v>
      </c>
      <c r="N755" s="315">
        <v>0</v>
      </c>
      <c r="O755" s="273">
        <v>0</v>
      </c>
      <c r="P755" s="410">
        <v>0</v>
      </c>
    </row>
    <row r="756" spans="1:16" ht="25.5" x14ac:dyDescent="0.25">
      <c r="A756" s="627"/>
      <c r="B756" s="260" t="s">
        <v>940</v>
      </c>
      <c r="C756" s="275"/>
      <c r="D756" s="275"/>
      <c r="E756" s="275"/>
      <c r="F756" s="275"/>
      <c r="G756" s="275"/>
      <c r="H756" s="275"/>
      <c r="I756" s="255"/>
      <c r="J756" s="255"/>
      <c r="K756" s="255"/>
      <c r="L756" s="255"/>
      <c r="M756" s="273"/>
      <c r="N756" s="312"/>
      <c r="O756" s="312"/>
      <c r="P756" s="312"/>
    </row>
    <row r="757" spans="1:16" x14ac:dyDescent="0.25">
      <c r="A757" s="626">
        <v>2210269</v>
      </c>
      <c r="B757" s="260" t="s">
        <v>941</v>
      </c>
      <c r="C757" s="275"/>
      <c r="D757" s="275"/>
      <c r="E757" s="275"/>
      <c r="F757" s="275"/>
      <c r="G757" s="275"/>
      <c r="H757" s="275"/>
      <c r="I757" s="255"/>
      <c r="J757" s="255"/>
      <c r="K757" s="255"/>
      <c r="L757" s="255"/>
      <c r="M757" s="273"/>
      <c r="N757" s="312"/>
      <c r="O757" s="312"/>
      <c r="P757" s="312"/>
    </row>
    <row r="758" spans="1:16" x14ac:dyDescent="0.25">
      <c r="A758" s="627" t="s">
        <v>942</v>
      </c>
      <c r="B758" s="343" t="s">
        <v>303</v>
      </c>
      <c r="C758" s="441">
        <v>800000000</v>
      </c>
      <c r="D758" s="421">
        <v>0</v>
      </c>
      <c r="E758" s="421">
        <v>0</v>
      </c>
      <c r="F758" s="421">
        <v>0</v>
      </c>
      <c r="G758" s="441">
        <v>800000000</v>
      </c>
      <c r="H758" s="182">
        <v>0</v>
      </c>
      <c r="I758" s="317">
        <v>0</v>
      </c>
      <c r="J758" s="317">
        <v>0</v>
      </c>
      <c r="K758" s="317">
        <v>0</v>
      </c>
      <c r="L758" s="317">
        <v>0</v>
      </c>
      <c r="M758" s="273">
        <v>0</v>
      </c>
      <c r="N758" s="315">
        <v>0</v>
      </c>
      <c r="O758" s="273">
        <v>0</v>
      </c>
      <c r="P758" s="456">
        <v>0</v>
      </c>
    </row>
    <row r="759" spans="1:16" x14ac:dyDescent="0.25">
      <c r="A759" s="627"/>
      <c r="B759" s="260" t="s">
        <v>943</v>
      </c>
      <c r="C759" s="441"/>
      <c r="D759" s="441"/>
      <c r="E759" s="441"/>
      <c r="F759" s="441"/>
      <c r="G759" s="441"/>
      <c r="H759" s="441"/>
      <c r="I759" s="317"/>
      <c r="J759" s="317"/>
      <c r="K759" s="317"/>
      <c r="L759" s="317"/>
      <c r="M759" s="273"/>
      <c r="N759" s="331"/>
      <c r="O759" s="331"/>
      <c r="P759" s="312"/>
    </row>
    <row r="760" spans="1:16" ht="25.5" x14ac:dyDescent="0.25">
      <c r="A760" s="626">
        <v>2210158</v>
      </c>
      <c r="B760" s="260" t="s">
        <v>944</v>
      </c>
      <c r="C760" s="441"/>
      <c r="D760" s="441"/>
      <c r="E760" s="441"/>
      <c r="F760" s="441"/>
      <c r="G760" s="441"/>
      <c r="H760" s="441"/>
      <c r="I760" s="317"/>
      <c r="J760" s="317"/>
      <c r="K760" s="317"/>
      <c r="L760" s="317"/>
      <c r="M760" s="273"/>
      <c r="N760" s="331"/>
      <c r="O760" s="331"/>
      <c r="P760" s="312"/>
    </row>
    <row r="761" spans="1:16" x14ac:dyDescent="0.25">
      <c r="A761" s="627" t="s">
        <v>945</v>
      </c>
      <c r="B761" s="343" t="s">
        <v>303</v>
      </c>
      <c r="C761" s="441">
        <v>1400000000</v>
      </c>
      <c r="D761" s="421">
        <v>0</v>
      </c>
      <c r="E761" s="421">
        <v>0</v>
      </c>
      <c r="F761" s="441">
        <v>2066500022.55</v>
      </c>
      <c r="G761" s="421">
        <v>34363489</v>
      </c>
      <c r="H761" s="182">
        <v>3432136533.5500002</v>
      </c>
      <c r="I761" s="317">
        <v>2869761469</v>
      </c>
      <c r="J761" s="317">
        <v>2822221469</v>
      </c>
      <c r="K761" s="317">
        <v>0</v>
      </c>
      <c r="L761" s="317">
        <v>1268669452</v>
      </c>
      <c r="M761" s="273">
        <v>562375064.55000019</v>
      </c>
      <c r="N761" s="315">
        <v>47540000</v>
      </c>
      <c r="O761" s="273">
        <v>1553552017</v>
      </c>
      <c r="P761" s="456">
        <v>0.82229288998618599</v>
      </c>
    </row>
    <row r="762" spans="1:16" ht="25.5" x14ac:dyDescent="0.25">
      <c r="A762" s="627">
        <v>22101584</v>
      </c>
      <c r="B762" s="343" t="s">
        <v>946</v>
      </c>
      <c r="C762" s="441">
        <v>0</v>
      </c>
      <c r="D762" s="421">
        <v>1273792022.55</v>
      </c>
      <c r="E762" s="421">
        <v>0</v>
      </c>
      <c r="F762" s="441">
        <v>0</v>
      </c>
      <c r="G762" s="421">
        <v>1273792022.55</v>
      </c>
      <c r="H762" s="182">
        <v>0</v>
      </c>
      <c r="I762" s="317">
        <v>0</v>
      </c>
      <c r="J762" s="317">
        <v>0</v>
      </c>
      <c r="K762" s="317">
        <v>0</v>
      </c>
      <c r="L762" s="317">
        <v>0</v>
      </c>
      <c r="M762" s="273">
        <v>0</v>
      </c>
      <c r="N762" s="315">
        <v>0</v>
      </c>
      <c r="O762" s="273">
        <v>0</v>
      </c>
      <c r="P762" s="456">
        <v>0</v>
      </c>
    </row>
    <row r="763" spans="1:16" x14ac:dyDescent="0.25">
      <c r="A763" s="627"/>
      <c r="B763" s="343"/>
      <c r="C763" s="441"/>
      <c r="D763" s="421"/>
      <c r="E763" s="421"/>
      <c r="F763" s="441"/>
      <c r="G763" s="421"/>
      <c r="H763" s="182"/>
      <c r="I763" s="317"/>
      <c r="J763" s="317"/>
      <c r="K763" s="317"/>
      <c r="L763" s="317"/>
      <c r="M763" s="273"/>
      <c r="N763" s="315"/>
      <c r="O763" s="273"/>
      <c r="P763" s="456"/>
    </row>
    <row r="764" spans="1:16" x14ac:dyDescent="0.25">
      <c r="A764" s="627"/>
      <c r="B764" s="260"/>
      <c r="C764" s="441"/>
      <c r="D764" s="441"/>
      <c r="E764" s="441"/>
      <c r="F764" s="441"/>
      <c r="G764" s="441"/>
      <c r="H764" s="441"/>
      <c r="I764" s="317"/>
      <c r="J764" s="317"/>
      <c r="K764" s="317"/>
      <c r="L764" s="317"/>
      <c r="M764" s="273"/>
      <c r="N764" s="331"/>
      <c r="O764" s="331"/>
      <c r="P764" s="312"/>
    </row>
    <row r="765" spans="1:16" ht="25.5" x14ac:dyDescent="0.2">
      <c r="A765" s="627"/>
      <c r="B765" s="282" t="s">
        <v>947</v>
      </c>
      <c r="C765" s="275"/>
      <c r="D765" s="275"/>
      <c r="E765" s="275"/>
      <c r="F765" s="275"/>
      <c r="G765" s="275"/>
      <c r="H765" s="275"/>
      <c r="I765" s="254"/>
      <c r="J765" s="254"/>
      <c r="K765" s="255"/>
      <c r="L765" s="254"/>
      <c r="M765" s="273"/>
      <c r="N765" s="309"/>
      <c r="O765" s="309"/>
      <c r="P765" s="309"/>
    </row>
    <row r="766" spans="1:16" x14ac:dyDescent="0.25">
      <c r="A766" s="626">
        <v>2210159</v>
      </c>
      <c r="B766" s="260" t="s">
        <v>948</v>
      </c>
      <c r="C766" s="275"/>
      <c r="D766" s="275"/>
      <c r="E766" s="275"/>
      <c r="F766" s="275"/>
      <c r="G766" s="276"/>
      <c r="H766" s="275"/>
      <c r="I766" s="254"/>
      <c r="J766" s="254"/>
      <c r="K766" s="255"/>
      <c r="L766" s="254"/>
      <c r="M766" s="273"/>
      <c r="N766" s="309"/>
      <c r="O766" s="339"/>
      <c r="P766" s="309"/>
    </row>
    <row r="767" spans="1:16" x14ac:dyDescent="0.25">
      <c r="A767" s="610">
        <v>22101591</v>
      </c>
      <c r="B767" s="291" t="s">
        <v>303</v>
      </c>
      <c r="C767" s="264">
        <v>193000000</v>
      </c>
      <c r="D767" s="234">
        <v>0</v>
      </c>
      <c r="E767" s="234">
        <v>0</v>
      </c>
      <c r="F767" s="234">
        <v>0</v>
      </c>
      <c r="G767" s="264">
        <v>193000000</v>
      </c>
      <c r="H767" s="152">
        <v>0</v>
      </c>
      <c r="I767" s="254">
        <v>0</v>
      </c>
      <c r="J767" s="254">
        <v>0</v>
      </c>
      <c r="K767" s="257">
        <v>0</v>
      </c>
      <c r="L767" s="254">
        <v>0</v>
      </c>
      <c r="M767" s="273">
        <v>0</v>
      </c>
      <c r="N767" s="309">
        <v>0</v>
      </c>
      <c r="O767" s="309">
        <v>0</v>
      </c>
      <c r="P767" s="456">
        <v>0</v>
      </c>
    </row>
    <row r="768" spans="1:16" x14ac:dyDescent="0.25">
      <c r="A768" s="610"/>
      <c r="B768" s="253"/>
      <c r="C768" s="255"/>
      <c r="D768" s="255"/>
      <c r="E768" s="255"/>
      <c r="F768" s="255"/>
      <c r="G768" s="255"/>
      <c r="H768" s="255"/>
      <c r="I768" s="254"/>
      <c r="J768" s="254"/>
      <c r="K768" s="255"/>
      <c r="L768" s="254"/>
      <c r="M768" s="273"/>
      <c r="N768" s="309"/>
      <c r="O768" s="309"/>
      <c r="P768" s="309"/>
    </row>
    <row r="769" spans="1:16" ht="25.5" x14ac:dyDescent="0.2">
      <c r="A769" s="621"/>
      <c r="B769" s="364" t="s">
        <v>949</v>
      </c>
      <c r="C769" s="339"/>
      <c r="D769" s="309"/>
      <c r="E769" s="309"/>
      <c r="F769" s="309"/>
      <c r="G769" s="309"/>
      <c r="H769" s="340"/>
      <c r="I769" s="309"/>
      <c r="J769" s="309"/>
      <c r="K769" s="309"/>
      <c r="L769" s="309"/>
      <c r="M769" s="309"/>
      <c r="N769" s="309"/>
      <c r="O769" s="309"/>
      <c r="P769" s="309"/>
    </row>
    <row r="770" spans="1:16" x14ac:dyDescent="0.25">
      <c r="A770" s="763">
        <v>2210987</v>
      </c>
      <c r="B770" s="253" t="s">
        <v>950</v>
      </c>
      <c r="C770" s="317"/>
      <c r="D770" s="317"/>
      <c r="E770" s="317"/>
      <c r="F770" s="317"/>
      <c r="G770" s="317"/>
      <c r="H770" s="317"/>
      <c r="I770" s="317"/>
      <c r="J770" s="317"/>
      <c r="K770" s="317"/>
      <c r="L770" s="317"/>
      <c r="M770" s="317"/>
      <c r="N770" s="317"/>
      <c r="O770" s="152"/>
      <c r="P770" s="457"/>
    </row>
    <row r="771" spans="1:16" x14ac:dyDescent="0.25">
      <c r="A771" s="764">
        <v>22109871</v>
      </c>
      <c r="B771" s="451" t="s">
        <v>303</v>
      </c>
      <c r="C771" s="317">
        <v>700000000</v>
      </c>
      <c r="D771" s="234">
        <v>0</v>
      </c>
      <c r="E771" s="234">
        <v>0</v>
      </c>
      <c r="F771" s="234">
        <v>0</v>
      </c>
      <c r="G771" s="259">
        <v>175187000</v>
      </c>
      <c r="H771" s="148">
        <v>524813000</v>
      </c>
      <c r="I771" s="259">
        <v>503167000</v>
      </c>
      <c r="J771" s="317">
        <v>503167000</v>
      </c>
      <c r="K771" s="317">
        <v>0</v>
      </c>
      <c r="L771" s="317">
        <v>396910001</v>
      </c>
      <c r="M771" s="273">
        <v>21646000</v>
      </c>
      <c r="N771" s="273">
        <v>0</v>
      </c>
      <c r="O771" s="273">
        <v>106256999</v>
      </c>
      <c r="P771" s="410">
        <v>0.95875483267373329</v>
      </c>
    </row>
    <row r="772" spans="1:16" ht="13.5" thickBot="1" x14ac:dyDescent="0.3">
      <c r="A772" s="764"/>
      <c r="B772" s="291"/>
      <c r="C772" s="317"/>
      <c r="D772" s="317"/>
      <c r="E772" s="317"/>
      <c r="F772" s="259"/>
      <c r="G772" s="317"/>
      <c r="H772" s="152"/>
      <c r="I772" s="317"/>
      <c r="J772" s="317"/>
      <c r="K772" s="317"/>
      <c r="L772" s="317"/>
      <c r="M772" s="273"/>
      <c r="N772" s="453"/>
      <c r="O772" s="126"/>
      <c r="P772" s="774"/>
    </row>
    <row r="773" spans="1:16" s="113" customFormat="1" ht="27.75" customHeight="1" thickBot="1" x14ac:dyDescent="0.3">
      <c r="A773" s="241"/>
      <c r="B773" s="241" t="s">
        <v>951</v>
      </c>
      <c r="C773" s="242">
        <v>6318000000</v>
      </c>
      <c r="D773" s="242">
        <v>1444261906.6799998</v>
      </c>
      <c r="E773" s="242">
        <v>0</v>
      </c>
      <c r="F773" s="458">
        <v>2593800022.5500002</v>
      </c>
      <c r="G773" s="242">
        <v>4465592022.5500002</v>
      </c>
      <c r="H773" s="242">
        <v>5890469906.6800003</v>
      </c>
      <c r="I773" s="242">
        <v>5050863527</v>
      </c>
      <c r="J773" s="242">
        <v>4989606527</v>
      </c>
      <c r="K773" s="242">
        <v>24000000</v>
      </c>
      <c r="L773" s="242">
        <v>2674462843</v>
      </c>
      <c r="M773" s="242">
        <v>839606379.68000019</v>
      </c>
      <c r="N773" s="242">
        <v>61257000</v>
      </c>
      <c r="O773" s="242">
        <v>2291143684</v>
      </c>
      <c r="P773" s="438">
        <v>0.84706425905709326</v>
      </c>
    </row>
    <row r="774" spans="1:16" s="195" customFormat="1" x14ac:dyDescent="0.2">
      <c r="A774" s="619"/>
      <c r="B774" s="239"/>
      <c r="C774" s="300"/>
      <c r="D774" s="300"/>
      <c r="E774" s="300"/>
      <c r="F774" s="300"/>
      <c r="G774" s="459"/>
      <c r="H774" s="300"/>
      <c r="I774" s="300"/>
      <c r="J774" s="300"/>
      <c r="K774" s="300"/>
      <c r="L774" s="300"/>
      <c r="M774" s="301"/>
      <c r="N774" s="301"/>
      <c r="O774" s="301"/>
      <c r="P774" s="644"/>
    </row>
    <row r="775" spans="1:16" s="195" customFormat="1" ht="13.5" thickBot="1" x14ac:dyDescent="0.3">
      <c r="A775" s="619"/>
      <c r="B775" s="239"/>
      <c r="C775" s="169"/>
      <c r="D775" s="169"/>
      <c r="E775" s="169"/>
      <c r="F775" s="169"/>
      <c r="G775" s="169"/>
      <c r="H775" s="169"/>
      <c r="I775" s="169"/>
      <c r="J775" s="169"/>
      <c r="K775" s="169"/>
      <c r="L775" s="169"/>
      <c r="M775" s="169"/>
      <c r="N775" s="169"/>
      <c r="O775" s="169"/>
      <c r="P775" s="148"/>
    </row>
    <row r="776" spans="1:16" s="249" customFormat="1" ht="13.5" thickBot="1" x14ac:dyDescent="0.3">
      <c r="A776" s="624"/>
      <c r="B776" s="247" t="s">
        <v>1</v>
      </c>
      <c r="C776" s="245"/>
      <c r="D776" s="245"/>
      <c r="E776" s="245"/>
      <c r="F776" s="460"/>
      <c r="G776" s="460"/>
      <c r="H776" s="245"/>
      <c r="I776" s="245"/>
      <c r="J776" s="245"/>
      <c r="K776" s="245"/>
      <c r="L776" s="245"/>
      <c r="P776" s="645"/>
    </row>
    <row r="777" spans="1:16" x14ac:dyDescent="0.25">
      <c r="A777" s="610"/>
      <c r="B777" s="253"/>
      <c r="C777" s="255"/>
      <c r="D777" s="255"/>
      <c r="E777" s="255"/>
      <c r="F777" s="255"/>
      <c r="G777" s="255"/>
      <c r="H777" s="255"/>
      <c r="I777" s="254"/>
      <c r="J777" s="254"/>
      <c r="K777" s="254"/>
      <c r="L777" s="254"/>
      <c r="M777" s="254"/>
      <c r="N777" s="254"/>
      <c r="O777" s="254"/>
      <c r="P777" s="254"/>
    </row>
    <row r="778" spans="1:16" x14ac:dyDescent="0.25">
      <c r="A778" s="610"/>
      <c r="B778" s="316" t="s">
        <v>452</v>
      </c>
      <c r="C778" s="255"/>
      <c r="D778" s="255"/>
      <c r="E778" s="255"/>
      <c r="F778" s="255"/>
      <c r="G778" s="255"/>
      <c r="H778" s="255"/>
      <c r="I778" s="255"/>
      <c r="J778" s="255"/>
      <c r="K778" s="255"/>
      <c r="L778" s="255"/>
      <c r="M778" s="255"/>
      <c r="N778" s="255"/>
      <c r="O778" s="255"/>
      <c r="P778" s="255"/>
    </row>
    <row r="779" spans="1:16" x14ac:dyDescent="0.25">
      <c r="A779" s="610"/>
      <c r="B779" s="316" t="s">
        <v>458</v>
      </c>
      <c r="C779" s="255"/>
      <c r="D779" s="255"/>
      <c r="E779" s="255"/>
      <c r="F779" s="255"/>
      <c r="G779" s="255"/>
      <c r="H779" s="255"/>
      <c r="I779" s="255"/>
      <c r="J779" s="255"/>
      <c r="K779" s="255"/>
      <c r="L779" s="255"/>
      <c r="M779" s="255"/>
      <c r="N779" s="255"/>
      <c r="O779" s="255"/>
      <c r="P779" s="255"/>
    </row>
    <row r="780" spans="1:16" x14ac:dyDescent="0.25">
      <c r="A780" s="610"/>
      <c r="B780" s="316" t="s">
        <v>454</v>
      </c>
      <c r="C780" s="255"/>
      <c r="D780" s="255"/>
      <c r="E780" s="255"/>
      <c r="F780" s="255"/>
      <c r="G780" s="255"/>
      <c r="H780" s="255"/>
      <c r="I780" s="255"/>
      <c r="J780" s="255"/>
      <c r="K780" s="255"/>
      <c r="L780" s="255"/>
      <c r="M780" s="255"/>
      <c r="N780" s="255"/>
      <c r="O780" s="255"/>
      <c r="P780" s="255"/>
    </row>
    <row r="781" spans="1:16" ht="38.25" x14ac:dyDescent="0.25">
      <c r="A781" s="627"/>
      <c r="B781" s="260" t="s">
        <v>952</v>
      </c>
      <c r="C781" s="441"/>
      <c r="D781" s="421"/>
      <c r="E781" s="421"/>
      <c r="F781" s="421"/>
      <c r="G781" s="421"/>
      <c r="H781" s="182"/>
      <c r="I781" s="317"/>
      <c r="J781" s="317"/>
      <c r="K781" s="317"/>
      <c r="L781" s="317"/>
      <c r="M781" s="273"/>
      <c r="N781" s="315"/>
      <c r="O781" s="273"/>
      <c r="P781" s="410"/>
    </row>
    <row r="782" spans="1:16" ht="25.5" x14ac:dyDescent="0.25">
      <c r="A782" s="627">
        <v>22102902</v>
      </c>
      <c r="B782" s="343" t="s">
        <v>953</v>
      </c>
      <c r="C782" s="441">
        <v>0</v>
      </c>
      <c r="D782" s="421">
        <v>0</v>
      </c>
      <c r="E782" s="421">
        <v>0</v>
      </c>
      <c r="F782" s="421">
        <v>1324443568.75</v>
      </c>
      <c r="G782" s="421">
        <v>0</v>
      </c>
      <c r="H782" s="182">
        <v>1324443568.75</v>
      </c>
      <c r="I782" s="317">
        <v>0</v>
      </c>
      <c r="J782" s="317">
        <v>0</v>
      </c>
      <c r="K782" s="317">
        <v>0</v>
      </c>
      <c r="L782" s="317">
        <v>0</v>
      </c>
      <c r="M782" s="273">
        <v>1324443568.75</v>
      </c>
      <c r="N782" s="315">
        <v>0</v>
      </c>
      <c r="O782" s="273">
        <v>0</v>
      </c>
      <c r="P782" s="410">
        <v>0</v>
      </c>
    </row>
    <row r="783" spans="1:16" x14ac:dyDescent="0.25">
      <c r="A783" s="610"/>
      <c r="B783" s="316"/>
      <c r="C783" s="255"/>
      <c r="D783" s="255"/>
      <c r="E783" s="255"/>
      <c r="F783" s="255"/>
      <c r="G783" s="255"/>
      <c r="H783" s="255"/>
      <c r="I783" s="255"/>
      <c r="J783" s="255"/>
      <c r="K783" s="255"/>
      <c r="L783" s="255"/>
      <c r="M783" s="255"/>
      <c r="N783" s="255"/>
      <c r="O783" s="255"/>
      <c r="P783" s="255"/>
    </row>
    <row r="784" spans="1:16" ht="25.5" x14ac:dyDescent="0.25">
      <c r="A784" s="610"/>
      <c r="B784" s="316" t="s">
        <v>954</v>
      </c>
      <c r="C784" s="255"/>
      <c r="D784" s="255"/>
      <c r="E784" s="255"/>
      <c r="F784" s="255"/>
      <c r="G784" s="255"/>
      <c r="H784" s="255"/>
      <c r="I784" s="255"/>
      <c r="J784" s="255"/>
      <c r="K784" s="255"/>
      <c r="L784" s="255"/>
      <c r="M784" s="255"/>
      <c r="N784" s="255"/>
      <c r="O784" s="255"/>
      <c r="P784" s="255"/>
    </row>
    <row r="785" spans="1:16" x14ac:dyDescent="0.25">
      <c r="A785" s="610"/>
      <c r="B785" s="316" t="s">
        <v>955</v>
      </c>
      <c r="C785" s="317"/>
      <c r="D785" s="234"/>
      <c r="E785" s="234"/>
      <c r="F785" s="317"/>
      <c r="G785" s="234"/>
      <c r="H785" s="152"/>
      <c r="I785" s="317"/>
      <c r="J785" s="317"/>
      <c r="K785" s="317"/>
      <c r="L785" s="317"/>
      <c r="M785" s="273"/>
      <c r="N785" s="315"/>
      <c r="O785" s="273"/>
      <c r="P785" s="410"/>
    </row>
    <row r="786" spans="1:16" x14ac:dyDescent="0.25">
      <c r="A786" s="610">
        <v>22100691</v>
      </c>
      <c r="B786" s="157" t="s">
        <v>765</v>
      </c>
      <c r="C786" s="317">
        <v>0</v>
      </c>
      <c r="D786" s="234">
        <v>0</v>
      </c>
      <c r="E786" s="234">
        <v>0</v>
      </c>
      <c r="F786" s="317">
        <v>843458000</v>
      </c>
      <c r="G786" s="234">
        <v>0</v>
      </c>
      <c r="H786" s="152">
        <v>843458000</v>
      </c>
      <c r="I786" s="317">
        <v>0</v>
      </c>
      <c r="J786" s="317">
        <v>0</v>
      </c>
      <c r="K786" s="317">
        <v>0</v>
      </c>
      <c r="L786" s="317">
        <v>0</v>
      </c>
      <c r="M786" s="273">
        <v>843458000</v>
      </c>
      <c r="N786" s="315">
        <v>0</v>
      </c>
      <c r="O786" s="273">
        <v>0</v>
      </c>
      <c r="P786" s="410">
        <v>0</v>
      </c>
    </row>
    <row r="787" spans="1:16" x14ac:dyDescent="0.25">
      <c r="A787" s="610"/>
      <c r="B787" s="316"/>
      <c r="C787" s="255"/>
      <c r="D787" s="255"/>
      <c r="E787" s="255"/>
      <c r="F787" s="255"/>
      <c r="G787" s="255"/>
      <c r="H787" s="255"/>
      <c r="I787" s="255"/>
      <c r="J787" s="255"/>
      <c r="K787" s="255"/>
      <c r="L787" s="255"/>
      <c r="M787" s="255"/>
      <c r="N787" s="255"/>
      <c r="O787" s="255"/>
      <c r="P787" s="255"/>
    </row>
    <row r="788" spans="1:16" ht="38.25" x14ac:dyDescent="0.25">
      <c r="A788" s="626">
        <v>2210277</v>
      </c>
      <c r="B788" s="260" t="s">
        <v>956</v>
      </c>
      <c r="C788" s="275"/>
      <c r="D788" s="275"/>
      <c r="E788" s="275"/>
      <c r="F788" s="275"/>
      <c r="G788" s="275"/>
      <c r="H788" s="275"/>
      <c r="I788" s="255"/>
      <c r="J788" s="255"/>
      <c r="K788" s="255"/>
      <c r="L788" s="255"/>
      <c r="M788" s="273"/>
      <c r="N788" s="255"/>
      <c r="O788" s="255"/>
      <c r="P788" s="255"/>
    </row>
    <row r="789" spans="1:16" x14ac:dyDescent="0.25">
      <c r="A789" s="627">
        <v>22102771</v>
      </c>
      <c r="B789" s="343" t="s">
        <v>303</v>
      </c>
      <c r="C789" s="441">
        <v>9209734207</v>
      </c>
      <c r="D789" s="421">
        <v>0</v>
      </c>
      <c r="E789" s="421">
        <v>0</v>
      </c>
      <c r="F789" s="421">
        <v>0</v>
      </c>
      <c r="G789" s="421">
        <v>3585000000</v>
      </c>
      <c r="H789" s="182">
        <v>5624734207</v>
      </c>
      <c r="I789" s="317">
        <v>5601046845</v>
      </c>
      <c r="J789" s="317">
        <v>5601046845</v>
      </c>
      <c r="K789" s="317">
        <v>72461823</v>
      </c>
      <c r="L789" s="317">
        <v>1746896499.75</v>
      </c>
      <c r="M789" s="273">
        <v>23687362</v>
      </c>
      <c r="N789" s="315">
        <v>0</v>
      </c>
      <c r="O789" s="273">
        <v>3781688522.25</v>
      </c>
      <c r="P789" s="410">
        <v>0.99578871443018213</v>
      </c>
    </row>
    <row r="790" spans="1:16" x14ac:dyDescent="0.25">
      <c r="A790" s="627"/>
      <c r="B790" s="260"/>
      <c r="C790" s="441"/>
      <c r="D790" s="441"/>
      <c r="E790" s="441"/>
      <c r="F790" s="441"/>
      <c r="G790" s="441"/>
      <c r="H790" s="441"/>
      <c r="I790" s="317"/>
      <c r="J790" s="317"/>
      <c r="K790" s="317"/>
      <c r="L790" s="317"/>
      <c r="M790" s="273"/>
      <c r="N790" s="317"/>
      <c r="O790" s="317"/>
      <c r="P790" s="457"/>
    </row>
    <row r="791" spans="1:16" ht="51" x14ac:dyDescent="0.25">
      <c r="A791" s="626">
        <v>2210301</v>
      </c>
      <c r="B791" s="260" t="s">
        <v>957</v>
      </c>
      <c r="C791" s="441"/>
      <c r="D791" s="441"/>
      <c r="E791" s="441"/>
      <c r="F791" s="441"/>
      <c r="G791" s="441"/>
      <c r="H791" s="182"/>
      <c r="I791" s="317"/>
      <c r="J791" s="317"/>
      <c r="K791" s="317"/>
      <c r="L791" s="317"/>
      <c r="M791" s="273"/>
      <c r="N791" s="317"/>
      <c r="O791" s="317"/>
      <c r="P791" s="457"/>
    </row>
    <row r="792" spans="1:16" x14ac:dyDescent="0.25">
      <c r="A792" s="610">
        <v>22103011</v>
      </c>
      <c r="B792" s="157" t="s">
        <v>303</v>
      </c>
      <c r="C792" s="317">
        <v>30000000000</v>
      </c>
      <c r="D792" s="234">
        <v>0</v>
      </c>
      <c r="E792" s="234">
        <v>0</v>
      </c>
      <c r="F792" s="234">
        <v>4202256021.9299998</v>
      </c>
      <c r="G792" s="317">
        <v>16548462804.43</v>
      </c>
      <c r="H792" s="152">
        <v>17653793217.5</v>
      </c>
      <c r="I792" s="317">
        <v>17030225027.93</v>
      </c>
      <c r="J792" s="317">
        <v>16647095294.370001</v>
      </c>
      <c r="K792" s="317">
        <v>0</v>
      </c>
      <c r="L792" s="317">
        <v>13675207619.780001</v>
      </c>
      <c r="M792" s="273">
        <v>623568189.56999969</v>
      </c>
      <c r="N792" s="315">
        <v>383129733.55999947</v>
      </c>
      <c r="O792" s="273">
        <v>2971887674.5900002</v>
      </c>
      <c r="P792" s="410">
        <v>0.94297554578060472</v>
      </c>
    </row>
    <row r="793" spans="1:16" x14ac:dyDescent="0.25">
      <c r="A793" s="610"/>
      <c r="B793" s="157"/>
      <c r="C793" s="317"/>
      <c r="D793" s="317"/>
      <c r="E793" s="317"/>
      <c r="F793" s="317"/>
      <c r="G793" s="317"/>
      <c r="H793" s="152"/>
      <c r="I793" s="317"/>
      <c r="J793" s="317"/>
      <c r="K793" s="317"/>
      <c r="L793" s="317"/>
      <c r="M793" s="273"/>
      <c r="N793" s="315"/>
      <c r="O793" s="273"/>
      <c r="P793" s="410"/>
    </row>
    <row r="794" spans="1:16" ht="25.5" x14ac:dyDescent="0.25">
      <c r="A794" s="640">
        <v>2210313</v>
      </c>
      <c r="B794" s="316" t="s">
        <v>958</v>
      </c>
      <c r="C794" s="317"/>
      <c r="D794" s="317"/>
      <c r="E794" s="317"/>
      <c r="F794" s="317"/>
      <c r="G794" s="317"/>
      <c r="H794" s="152"/>
      <c r="I794" s="317"/>
      <c r="J794" s="317"/>
      <c r="K794" s="317"/>
      <c r="L794" s="317"/>
      <c r="M794" s="273"/>
      <c r="N794" s="315"/>
      <c r="O794" s="273"/>
      <c r="P794" s="410"/>
    </row>
    <row r="795" spans="1:16" x14ac:dyDescent="0.25">
      <c r="A795" s="610">
        <v>22103131</v>
      </c>
      <c r="B795" s="157" t="s">
        <v>303</v>
      </c>
      <c r="C795" s="317">
        <v>0</v>
      </c>
      <c r="D795" s="234">
        <v>0</v>
      </c>
      <c r="E795" s="234">
        <v>0</v>
      </c>
      <c r="F795" s="317">
        <v>2485176453.0999999</v>
      </c>
      <c r="G795" s="234">
        <v>0</v>
      </c>
      <c r="H795" s="152">
        <v>2485176453.0999999</v>
      </c>
      <c r="I795" s="317">
        <v>2485176453.0999999</v>
      </c>
      <c r="J795" s="317">
        <v>2485176453.0999999</v>
      </c>
      <c r="K795" s="317">
        <v>0</v>
      </c>
      <c r="L795" s="317">
        <v>2177702141.1100001</v>
      </c>
      <c r="M795" s="273">
        <v>0</v>
      </c>
      <c r="N795" s="315">
        <v>0</v>
      </c>
      <c r="O795" s="273">
        <v>307474311.98999977</v>
      </c>
      <c r="P795" s="410">
        <v>1</v>
      </c>
    </row>
    <row r="796" spans="1:16" x14ac:dyDescent="0.25">
      <c r="A796" s="610"/>
      <c r="B796" s="157"/>
      <c r="C796" s="317"/>
      <c r="D796" s="234"/>
      <c r="E796" s="234"/>
      <c r="F796" s="317"/>
      <c r="G796" s="234"/>
      <c r="H796" s="152"/>
      <c r="I796" s="317"/>
      <c r="J796" s="317"/>
      <c r="K796" s="317"/>
      <c r="L796" s="317"/>
      <c r="M796" s="273"/>
      <c r="N796" s="315"/>
      <c r="O796" s="273"/>
      <c r="P796" s="410"/>
    </row>
    <row r="797" spans="1:16" x14ac:dyDescent="0.2">
      <c r="A797" s="610"/>
      <c r="B797" s="364" t="s">
        <v>686</v>
      </c>
      <c r="C797" s="317"/>
      <c r="D797" s="234"/>
      <c r="E797" s="234"/>
      <c r="F797" s="317"/>
      <c r="G797" s="234"/>
      <c r="H797" s="152"/>
      <c r="I797" s="317"/>
      <c r="J797" s="317"/>
      <c r="K797" s="317"/>
      <c r="L797" s="317"/>
      <c r="M797" s="273"/>
      <c r="N797" s="315"/>
      <c r="O797" s="273"/>
      <c r="P797" s="410"/>
    </row>
    <row r="798" spans="1:16" ht="25.5" x14ac:dyDescent="0.2">
      <c r="A798" s="610"/>
      <c r="B798" s="364" t="s">
        <v>807</v>
      </c>
      <c r="C798" s="317"/>
      <c r="D798" s="234"/>
      <c r="E798" s="234"/>
      <c r="F798" s="317"/>
      <c r="G798" s="234"/>
      <c r="H798" s="152"/>
      <c r="I798" s="317"/>
      <c r="J798" s="317"/>
      <c r="K798" s="317"/>
      <c r="L798" s="317"/>
      <c r="M798" s="273"/>
      <c r="N798" s="315"/>
      <c r="O798" s="273"/>
      <c r="P798" s="410"/>
    </row>
    <row r="799" spans="1:16" ht="38.25" x14ac:dyDescent="0.2">
      <c r="A799" s="610">
        <v>2210300</v>
      </c>
      <c r="B799" s="364" t="s">
        <v>959</v>
      </c>
      <c r="C799" s="317"/>
      <c r="D799" s="234"/>
      <c r="E799" s="234"/>
      <c r="F799" s="317"/>
      <c r="G799" s="234"/>
      <c r="H799" s="152"/>
      <c r="I799" s="317"/>
      <c r="J799" s="317"/>
      <c r="K799" s="317"/>
      <c r="L799" s="317"/>
      <c r="M799" s="273"/>
      <c r="N799" s="315"/>
      <c r="O799" s="273"/>
      <c r="P799" s="410"/>
    </row>
    <row r="800" spans="1:16" ht="30" x14ac:dyDescent="0.25">
      <c r="A800" s="610" t="s">
        <v>960</v>
      </c>
      <c r="B800" s="705" t="s">
        <v>961</v>
      </c>
      <c r="C800" s="317">
        <v>0</v>
      </c>
      <c r="D800" s="234">
        <v>24383200</v>
      </c>
      <c r="E800" s="234">
        <v>0</v>
      </c>
      <c r="F800" s="317">
        <v>0</v>
      </c>
      <c r="G800" s="234">
        <v>0</v>
      </c>
      <c r="H800" s="152">
        <v>24383200</v>
      </c>
      <c r="I800" s="317">
        <v>0</v>
      </c>
      <c r="J800" s="317">
        <v>0</v>
      </c>
      <c r="K800" s="317">
        <v>0</v>
      </c>
      <c r="L800" s="317">
        <v>0</v>
      </c>
      <c r="M800" s="273">
        <v>24383200</v>
      </c>
      <c r="N800" s="315">
        <v>0</v>
      </c>
      <c r="O800" s="273">
        <v>0</v>
      </c>
      <c r="P800" s="410">
        <v>0</v>
      </c>
    </row>
    <row r="801" spans="1:16" ht="13.5" thickBot="1" x14ac:dyDescent="0.3">
      <c r="A801" s="608"/>
      <c r="B801" s="451"/>
      <c r="C801" s="317"/>
      <c r="D801" s="317"/>
      <c r="E801" s="317"/>
      <c r="F801" s="317"/>
      <c r="G801" s="317"/>
      <c r="H801" s="317"/>
      <c r="I801" s="453"/>
      <c r="J801" s="453"/>
      <c r="K801" s="317"/>
      <c r="L801" s="453"/>
      <c r="M801" s="453"/>
      <c r="N801" s="453"/>
      <c r="O801" s="453"/>
      <c r="P801" s="453"/>
    </row>
    <row r="802" spans="1:16" s="251" customFormat="1" ht="26.25" thickBot="1" x14ac:dyDescent="0.3">
      <c r="A802" s="241"/>
      <c r="B802" s="241" t="s">
        <v>962</v>
      </c>
      <c r="C802" s="242">
        <v>39209734207</v>
      </c>
      <c r="D802" s="242">
        <v>24383200</v>
      </c>
      <c r="E802" s="242">
        <v>0</v>
      </c>
      <c r="F802" s="242">
        <v>8855334043.7800007</v>
      </c>
      <c r="G802" s="242">
        <v>20133462804.43</v>
      </c>
      <c r="H802" s="242">
        <v>27955988646.349998</v>
      </c>
      <c r="I802" s="242">
        <v>25116448326.029999</v>
      </c>
      <c r="J802" s="242">
        <v>24733318592.470001</v>
      </c>
      <c r="K802" s="242">
        <v>72461823</v>
      </c>
      <c r="L802" s="242">
        <v>17599806260.639999</v>
      </c>
      <c r="M802" s="242">
        <v>2839540320.3199997</v>
      </c>
      <c r="N802" s="242">
        <v>383129733.55999947</v>
      </c>
      <c r="O802" s="242">
        <v>7061050508.8299999</v>
      </c>
      <c r="P802" s="620">
        <v>0.88472344531801217</v>
      </c>
    </row>
    <row r="803" spans="1:16" s="195" customFormat="1" x14ac:dyDescent="0.2">
      <c r="A803" s="619"/>
      <c r="B803" s="239"/>
      <c r="C803" s="300"/>
      <c r="D803" s="300"/>
      <c r="E803" s="300"/>
      <c r="F803" s="300"/>
      <c r="G803" s="300"/>
      <c r="H803" s="300"/>
      <c r="I803" s="300"/>
      <c r="J803" s="300"/>
      <c r="K803" s="301"/>
      <c r="L803" s="301"/>
      <c r="M803" s="301"/>
      <c r="N803" s="301"/>
      <c r="O803" s="301"/>
      <c r="P803" s="775"/>
    </row>
    <row r="804" spans="1:16" s="195" customFormat="1" ht="13.5" thickBot="1" x14ac:dyDescent="0.3">
      <c r="A804" s="776"/>
      <c r="B804" s="777"/>
      <c r="C804" s="778"/>
      <c r="D804" s="778"/>
      <c r="E804" s="778"/>
      <c r="F804" s="778"/>
      <c r="G804" s="778"/>
      <c r="H804" s="778"/>
      <c r="I804" s="778"/>
      <c r="J804" s="778"/>
      <c r="K804" s="778"/>
      <c r="L804" s="778"/>
      <c r="M804" s="778"/>
      <c r="N804" s="778"/>
      <c r="O804" s="778"/>
      <c r="P804" s="558"/>
    </row>
    <row r="805" spans="1:16" s="249" customFormat="1" ht="13.5" thickBot="1" x14ac:dyDescent="0.3">
      <c r="A805" s="779"/>
      <c r="B805" s="780" t="s">
        <v>963</v>
      </c>
      <c r="C805" s="460"/>
      <c r="D805" s="460"/>
      <c r="E805" s="460"/>
      <c r="F805" s="460"/>
      <c r="G805" s="460"/>
      <c r="H805" s="460"/>
      <c r="I805" s="460"/>
      <c r="J805" s="460"/>
      <c r="K805" s="460"/>
      <c r="L805" s="460"/>
      <c r="M805" s="781"/>
      <c r="N805" s="781"/>
      <c r="O805" s="781"/>
      <c r="P805" s="782"/>
    </row>
    <row r="806" spans="1:16" x14ac:dyDescent="0.25">
      <c r="A806" s="610"/>
      <c r="B806" s="253"/>
      <c r="C806" s="255"/>
      <c r="D806" s="255"/>
      <c r="E806" s="255"/>
      <c r="F806" s="255"/>
      <c r="G806" s="255"/>
      <c r="H806" s="255"/>
      <c r="I806" s="254"/>
      <c r="J806" s="254"/>
      <c r="K806" s="254"/>
      <c r="L806" s="254"/>
      <c r="M806" s="254"/>
      <c r="N806" s="254"/>
      <c r="O806" s="254"/>
      <c r="P806" s="254"/>
    </row>
    <row r="807" spans="1:16" x14ac:dyDescent="0.25">
      <c r="A807" s="652"/>
      <c r="B807" s="592" t="s">
        <v>452</v>
      </c>
      <c r="C807" s="593"/>
      <c r="D807" s="593"/>
      <c r="E807" s="593"/>
      <c r="F807" s="593"/>
      <c r="G807" s="593"/>
      <c r="H807" s="593"/>
      <c r="I807" s="594"/>
      <c r="J807" s="594"/>
      <c r="K807" s="594"/>
      <c r="L807" s="594"/>
      <c r="M807" s="594"/>
      <c r="N807" s="594"/>
      <c r="O807" s="594"/>
      <c r="P807" s="594"/>
    </row>
    <row r="808" spans="1:16" x14ac:dyDescent="0.25">
      <c r="A808" s="610"/>
      <c r="B808" s="316" t="s">
        <v>702</v>
      </c>
      <c r="C808" s="255"/>
      <c r="D808" s="255"/>
      <c r="E808" s="255"/>
      <c r="F808" s="255"/>
      <c r="G808" s="255"/>
      <c r="H808" s="255"/>
      <c r="I808" s="255"/>
      <c r="J808" s="255"/>
      <c r="K808" s="255"/>
      <c r="L808" s="255"/>
      <c r="M808" s="255"/>
      <c r="N808" s="255"/>
      <c r="O808" s="255"/>
      <c r="P808" s="255"/>
    </row>
    <row r="809" spans="1:16" x14ac:dyDescent="0.25">
      <c r="A809" s="610"/>
      <c r="B809" s="316" t="s">
        <v>964</v>
      </c>
      <c r="C809" s="255"/>
      <c r="D809" s="255"/>
      <c r="E809" s="255"/>
      <c r="F809" s="255"/>
      <c r="G809" s="255"/>
      <c r="H809" s="255"/>
      <c r="I809" s="255"/>
      <c r="J809" s="255"/>
      <c r="K809" s="255"/>
      <c r="L809" s="255"/>
      <c r="M809" s="255"/>
      <c r="N809" s="255"/>
      <c r="O809" s="255"/>
      <c r="P809" s="255"/>
    </row>
    <row r="810" spans="1:16" x14ac:dyDescent="0.25">
      <c r="A810" s="610"/>
      <c r="B810" s="316" t="s">
        <v>965</v>
      </c>
      <c r="C810" s="255"/>
      <c r="D810" s="255"/>
      <c r="E810" s="255"/>
      <c r="F810" s="255"/>
      <c r="G810" s="255"/>
      <c r="H810" s="255"/>
      <c r="I810" s="255"/>
      <c r="J810" s="255"/>
      <c r="K810" s="255"/>
      <c r="L810" s="255"/>
      <c r="M810" s="255"/>
      <c r="N810" s="255"/>
      <c r="O810" s="255"/>
      <c r="P810" s="255"/>
    </row>
    <row r="811" spans="1:16" x14ac:dyDescent="0.25">
      <c r="A811" s="610"/>
      <c r="B811" s="316" t="s">
        <v>966</v>
      </c>
      <c r="C811" s="255"/>
      <c r="D811" s="255"/>
      <c r="E811" s="255"/>
      <c r="F811" s="255"/>
      <c r="G811" s="255"/>
      <c r="H811" s="255"/>
      <c r="I811" s="255"/>
      <c r="J811" s="255"/>
      <c r="K811" s="255"/>
      <c r="L811" s="255"/>
      <c r="M811" s="255"/>
      <c r="N811" s="255"/>
      <c r="O811" s="255"/>
      <c r="P811" s="255"/>
    </row>
    <row r="812" spans="1:16" ht="51" x14ac:dyDescent="0.25">
      <c r="A812" s="640">
        <v>2210204</v>
      </c>
      <c r="B812" s="316" t="s">
        <v>967</v>
      </c>
      <c r="C812" s="255"/>
      <c r="D812" s="255"/>
      <c r="E812" s="255"/>
      <c r="F812" s="255"/>
      <c r="G812" s="255"/>
      <c r="H812" s="255"/>
      <c r="I812" s="255"/>
      <c r="J812" s="255"/>
      <c r="K812" s="255"/>
      <c r="L812" s="255"/>
      <c r="M812" s="273"/>
      <c r="N812" s="255"/>
      <c r="O812" s="255"/>
      <c r="P812" s="255"/>
    </row>
    <row r="813" spans="1:16" x14ac:dyDescent="0.25">
      <c r="A813" s="610" t="s">
        <v>968</v>
      </c>
      <c r="B813" s="157" t="s">
        <v>303</v>
      </c>
      <c r="C813" s="317">
        <v>3321049914</v>
      </c>
      <c r="D813" s="317">
        <v>0</v>
      </c>
      <c r="E813" s="317">
        <v>0</v>
      </c>
      <c r="F813" s="317">
        <v>0</v>
      </c>
      <c r="G813" s="317">
        <v>0</v>
      </c>
      <c r="H813" s="152">
        <v>3321049914</v>
      </c>
      <c r="I813" s="317">
        <v>0</v>
      </c>
      <c r="J813" s="317">
        <v>0</v>
      </c>
      <c r="K813" s="317">
        <v>0</v>
      </c>
      <c r="L813" s="317">
        <v>0</v>
      </c>
      <c r="M813" s="273">
        <v>3321049914</v>
      </c>
      <c r="N813" s="315">
        <v>0</v>
      </c>
      <c r="O813" s="273">
        <v>0</v>
      </c>
      <c r="P813" s="410">
        <v>0</v>
      </c>
    </row>
    <row r="814" spans="1:16" ht="25.5" x14ac:dyDescent="0.25">
      <c r="A814" s="640">
        <v>2210171</v>
      </c>
      <c r="B814" s="316" t="s">
        <v>969</v>
      </c>
      <c r="C814" s="317"/>
      <c r="D814" s="317"/>
      <c r="E814" s="317"/>
      <c r="F814" s="317"/>
      <c r="G814" s="317"/>
      <c r="H814" s="152"/>
      <c r="I814" s="317"/>
      <c r="J814" s="317"/>
      <c r="K814" s="317"/>
      <c r="L814" s="317"/>
      <c r="M814" s="273"/>
      <c r="N814" s="315"/>
      <c r="O814" s="273"/>
      <c r="P814" s="410"/>
    </row>
    <row r="815" spans="1:16" x14ac:dyDescent="0.25">
      <c r="A815" s="610">
        <v>22101711</v>
      </c>
      <c r="B815" s="157" t="s">
        <v>303</v>
      </c>
      <c r="C815" s="317">
        <v>101382000</v>
      </c>
      <c r="D815" s="317">
        <v>0</v>
      </c>
      <c r="E815" s="317">
        <v>0</v>
      </c>
      <c r="F815" s="317">
        <v>0</v>
      </c>
      <c r="G815" s="317">
        <v>12846415.5</v>
      </c>
      <c r="H815" s="152">
        <v>88535584.5</v>
      </c>
      <c r="I815" s="317">
        <v>88535584.5</v>
      </c>
      <c r="J815" s="317">
        <v>88535584.5</v>
      </c>
      <c r="K815" s="317">
        <v>0</v>
      </c>
      <c r="L815" s="317">
        <v>47898000.600000001</v>
      </c>
      <c r="M815" s="273">
        <v>0</v>
      </c>
      <c r="N815" s="315">
        <v>0</v>
      </c>
      <c r="O815" s="273">
        <v>40637583.899999999</v>
      </c>
      <c r="P815" s="410">
        <v>1</v>
      </c>
    </row>
    <row r="816" spans="1:16" x14ac:dyDescent="0.25">
      <c r="A816" s="610"/>
      <c r="B816" s="316"/>
      <c r="C816" s="317"/>
      <c r="D816" s="317"/>
      <c r="E816" s="317"/>
      <c r="F816" s="317"/>
      <c r="G816" s="317"/>
      <c r="H816" s="152"/>
      <c r="I816" s="317"/>
      <c r="J816" s="317"/>
      <c r="K816" s="317"/>
      <c r="L816" s="317"/>
      <c r="M816" s="273"/>
      <c r="N816" s="317"/>
      <c r="O816" s="317"/>
      <c r="P816" s="457"/>
    </row>
    <row r="817" spans="1:16" x14ac:dyDescent="0.25">
      <c r="A817" s="610"/>
      <c r="B817" s="316" t="s">
        <v>970</v>
      </c>
      <c r="C817" s="317"/>
      <c r="D817" s="317"/>
      <c r="E817" s="317"/>
      <c r="F817" s="317"/>
      <c r="G817" s="317"/>
      <c r="H817" s="152"/>
      <c r="I817" s="317"/>
      <c r="J817" s="317"/>
      <c r="K817" s="317"/>
      <c r="L817" s="317"/>
      <c r="M817" s="273"/>
      <c r="N817" s="317"/>
      <c r="O817" s="317"/>
      <c r="P817" s="457"/>
    </row>
    <row r="818" spans="1:16" x14ac:dyDescent="0.25">
      <c r="A818" s="610"/>
      <c r="B818" s="316" t="s">
        <v>965</v>
      </c>
      <c r="C818" s="317"/>
      <c r="D818" s="317"/>
      <c r="E818" s="317"/>
      <c r="F818" s="317"/>
      <c r="G818" s="317"/>
      <c r="H818" s="317"/>
      <c r="I818" s="317"/>
      <c r="J818" s="317"/>
      <c r="K818" s="317"/>
      <c r="L818" s="317"/>
      <c r="M818" s="273"/>
      <c r="N818" s="317"/>
      <c r="O818" s="317"/>
      <c r="P818" s="457"/>
    </row>
    <row r="819" spans="1:16" ht="25.5" x14ac:dyDescent="0.25">
      <c r="A819" s="610"/>
      <c r="B819" s="316" t="s">
        <v>971</v>
      </c>
      <c r="C819" s="317"/>
      <c r="D819" s="317"/>
      <c r="E819" s="317"/>
      <c r="F819" s="317"/>
      <c r="G819" s="317"/>
      <c r="H819" s="317"/>
      <c r="I819" s="317"/>
      <c r="J819" s="317"/>
      <c r="K819" s="317"/>
      <c r="L819" s="317"/>
      <c r="M819" s="273"/>
      <c r="N819" s="317"/>
      <c r="O819" s="317"/>
      <c r="P819" s="457"/>
    </row>
    <row r="820" spans="1:16" ht="25.5" x14ac:dyDescent="0.25">
      <c r="A820" s="640">
        <v>2210261</v>
      </c>
      <c r="B820" s="316" t="s">
        <v>972</v>
      </c>
      <c r="C820" s="317"/>
      <c r="D820" s="317"/>
      <c r="E820" s="317"/>
      <c r="F820" s="317"/>
      <c r="G820" s="317"/>
      <c r="H820" s="317"/>
      <c r="I820" s="317"/>
      <c r="J820" s="317"/>
      <c r="K820" s="317"/>
      <c r="L820" s="317"/>
      <c r="M820" s="273"/>
      <c r="N820" s="317"/>
      <c r="O820" s="317"/>
      <c r="P820" s="457"/>
    </row>
    <row r="821" spans="1:16" x14ac:dyDescent="0.25">
      <c r="A821" s="610" t="s">
        <v>973</v>
      </c>
      <c r="B821" s="157" t="s">
        <v>303</v>
      </c>
      <c r="C821" s="317">
        <v>1330556327</v>
      </c>
      <c r="D821" s="317">
        <v>0</v>
      </c>
      <c r="E821" s="317">
        <v>0</v>
      </c>
      <c r="F821" s="317">
        <v>0</v>
      </c>
      <c r="G821" s="317">
        <v>660000000</v>
      </c>
      <c r="H821" s="152">
        <v>670556327</v>
      </c>
      <c r="I821" s="317">
        <v>594400000</v>
      </c>
      <c r="J821" s="317">
        <v>249900000</v>
      </c>
      <c r="K821" s="317">
        <v>0</v>
      </c>
      <c r="L821" s="317">
        <v>69600000</v>
      </c>
      <c r="M821" s="273">
        <v>76156327</v>
      </c>
      <c r="N821" s="315">
        <v>344500000</v>
      </c>
      <c r="O821" s="273">
        <v>180300000</v>
      </c>
      <c r="P821" s="783">
        <v>0.3726756275912374</v>
      </c>
    </row>
    <row r="822" spans="1:16" x14ac:dyDescent="0.25">
      <c r="A822" s="610" t="s">
        <v>974</v>
      </c>
      <c r="B822" s="157" t="s">
        <v>975</v>
      </c>
      <c r="C822" s="317">
        <v>303041910</v>
      </c>
      <c r="D822" s="317">
        <v>0</v>
      </c>
      <c r="E822" s="317">
        <v>0</v>
      </c>
      <c r="F822" s="317">
        <v>0</v>
      </c>
      <c r="G822" s="317">
        <v>0</v>
      </c>
      <c r="H822" s="152">
        <v>303041910</v>
      </c>
      <c r="I822" s="317">
        <v>248782835</v>
      </c>
      <c r="J822" s="317">
        <v>248782835</v>
      </c>
      <c r="K822" s="317">
        <v>0</v>
      </c>
      <c r="L822" s="317">
        <v>248782835</v>
      </c>
      <c r="M822" s="273">
        <v>54259075</v>
      </c>
      <c r="N822" s="315">
        <v>0</v>
      </c>
      <c r="O822" s="273">
        <v>0</v>
      </c>
      <c r="P822" s="783">
        <v>0.8209519105789691</v>
      </c>
    </row>
    <row r="823" spans="1:16" ht="25.5" x14ac:dyDescent="0.25">
      <c r="A823" s="610">
        <v>22102615</v>
      </c>
      <c r="B823" s="157" t="s">
        <v>976</v>
      </c>
      <c r="C823" s="317">
        <v>0</v>
      </c>
      <c r="D823" s="317">
        <v>57858730.82</v>
      </c>
      <c r="E823" s="317">
        <v>0</v>
      </c>
      <c r="F823" s="317">
        <v>0</v>
      </c>
      <c r="G823" s="317">
        <v>0</v>
      </c>
      <c r="H823" s="152">
        <v>57858730.82</v>
      </c>
      <c r="I823" s="317">
        <v>0</v>
      </c>
      <c r="J823" s="317">
        <v>0</v>
      </c>
      <c r="K823" s="317">
        <v>0</v>
      </c>
      <c r="L823" s="317">
        <v>0</v>
      </c>
      <c r="M823" s="273">
        <v>57858730.82</v>
      </c>
      <c r="N823" s="315">
        <v>0</v>
      </c>
      <c r="O823" s="273">
        <v>0</v>
      </c>
      <c r="P823" s="783">
        <v>0</v>
      </c>
    </row>
    <row r="824" spans="1:16" x14ac:dyDescent="0.25">
      <c r="A824" s="610"/>
      <c r="B824" s="253"/>
      <c r="C824" s="255"/>
      <c r="D824" s="255"/>
      <c r="E824" s="255"/>
      <c r="F824" s="255"/>
      <c r="G824" s="255"/>
      <c r="H824" s="255"/>
      <c r="I824" s="254"/>
      <c r="J824" s="254"/>
      <c r="K824" s="255"/>
      <c r="L824" s="254"/>
      <c r="M824" s="254"/>
      <c r="N824" s="254"/>
      <c r="O824" s="254"/>
      <c r="P824" s="254"/>
    </row>
    <row r="825" spans="1:16" x14ac:dyDescent="0.25">
      <c r="A825" s="610"/>
      <c r="B825" s="316" t="s">
        <v>977</v>
      </c>
      <c r="C825" s="255"/>
      <c r="D825" s="255"/>
      <c r="E825" s="255"/>
      <c r="F825" s="255"/>
      <c r="G825" s="255"/>
      <c r="H825" s="255"/>
      <c r="I825" s="255"/>
      <c r="J825" s="255"/>
      <c r="K825" s="255"/>
      <c r="L825" s="255"/>
      <c r="M825" s="255"/>
      <c r="N825" s="255"/>
      <c r="O825" s="255"/>
      <c r="P825" s="255"/>
    </row>
    <row r="826" spans="1:16" x14ac:dyDescent="0.25">
      <c r="A826" s="640">
        <v>2210278</v>
      </c>
      <c r="B826" s="316" t="s">
        <v>978</v>
      </c>
      <c r="C826" s="255"/>
      <c r="D826" s="255"/>
      <c r="E826" s="255"/>
      <c r="F826" s="255"/>
      <c r="G826" s="255"/>
      <c r="H826" s="255"/>
      <c r="I826" s="255"/>
      <c r="J826" s="255"/>
      <c r="K826" s="255"/>
      <c r="L826" s="255"/>
      <c r="M826" s="255"/>
      <c r="N826" s="255"/>
      <c r="O826" s="255"/>
      <c r="P826" s="255"/>
    </row>
    <row r="827" spans="1:16" x14ac:dyDescent="0.25">
      <c r="A827" s="610" t="s">
        <v>979</v>
      </c>
      <c r="B827" s="157" t="s">
        <v>980</v>
      </c>
      <c r="C827" s="317">
        <v>54600000</v>
      </c>
      <c r="D827" s="317">
        <v>0</v>
      </c>
      <c r="E827" s="317">
        <v>0</v>
      </c>
      <c r="F827" s="317">
        <v>0</v>
      </c>
      <c r="G827" s="317">
        <v>0</v>
      </c>
      <c r="H827" s="152">
        <v>54600000</v>
      </c>
      <c r="I827" s="317">
        <v>0</v>
      </c>
      <c r="J827" s="317">
        <v>0</v>
      </c>
      <c r="K827" s="317">
        <v>0</v>
      </c>
      <c r="L827" s="317">
        <v>0</v>
      </c>
      <c r="M827" s="273">
        <v>54600000</v>
      </c>
      <c r="N827" s="315">
        <v>0</v>
      </c>
      <c r="O827" s="273">
        <v>0</v>
      </c>
      <c r="P827" s="783">
        <v>0</v>
      </c>
    </row>
    <row r="828" spans="1:16" x14ac:dyDescent="0.25">
      <c r="A828" s="610"/>
      <c r="B828" s="316"/>
      <c r="C828" s="317"/>
      <c r="D828" s="317"/>
      <c r="E828" s="317"/>
      <c r="F828" s="317"/>
      <c r="G828" s="317"/>
      <c r="H828" s="317"/>
      <c r="I828" s="317"/>
      <c r="J828" s="317"/>
      <c r="K828" s="317"/>
      <c r="L828" s="317"/>
      <c r="M828" s="317"/>
      <c r="N828" s="317"/>
      <c r="O828" s="317"/>
      <c r="P828" s="784"/>
    </row>
    <row r="829" spans="1:16" ht="25.5" x14ac:dyDescent="0.25">
      <c r="A829" s="610"/>
      <c r="B829" s="316" t="s">
        <v>981</v>
      </c>
      <c r="C829" s="317"/>
      <c r="D829" s="317"/>
      <c r="E829" s="317"/>
      <c r="F829" s="317"/>
      <c r="G829" s="317"/>
      <c r="H829" s="317"/>
      <c r="I829" s="317"/>
      <c r="J829" s="317"/>
      <c r="K829" s="317"/>
      <c r="L829" s="317"/>
      <c r="M829" s="317"/>
      <c r="N829" s="317"/>
      <c r="O829" s="317"/>
      <c r="P829" s="784"/>
    </row>
    <row r="830" spans="1:16" ht="25.5" x14ac:dyDescent="0.25">
      <c r="A830" s="640">
        <v>2210483</v>
      </c>
      <c r="B830" s="316" t="s">
        <v>982</v>
      </c>
      <c r="C830" s="317"/>
      <c r="D830" s="317"/>
      <c r="E830" s="317"/>
      <c r="F830" s="317"/>
      <c r="G830" s="317"/>
      <c r="H830" s="317"/>
      <c r="I830" s="317"/>
      <c r="J830" s="317"/>
      <c r="K830" s="317"/>
      <c r="L830" s="317"/>
      <c r="M830" s="273"/>
      <c r="N830" s="317"/>
      <c r="O830" s="317"/>
      <c r="P830" s="784"/>
    </row>
    <row r="831" spans="1:16" x14ac:dyDescent="0.25">
      <c r="A831" s="610" t="s">
        <v>983</v>
      </c>
      <c r="B831" s="157" t="s">
        <v>984</v>
      </c>
      <c r="C831" s="317">
        <v>1331993794</v>
      </c>
      <c r="D831" s="317">
        <v>0</v>
      </c>
      <c r="E831" s="317">
        <v>0</v>
      </c>
      <c r="F831" s="317">
        <v>0</v>
      </c>
      <c r="G831" s="317">
        <v>0</v>
      </c>
      <c r="H831" s="152">
        <v>1331993794</v>
      </c>
      <c r="I831" s="317">
        <v>1331993794</v>
      </c>
      <c r="J831" s="317">
        <v>1331993794</v>
      </c>
      <c r="K831" s="317">
        <v>0</v>
      </c>
      <c r="L831" s="317">
        <v>843229669</v>
      </c>
      <c r="M831" s="273">
        <v>0</v>
      </c>
      <c r="N831" s="315">
        <v>0</v>
      </c>
      <c r="O831" s="273">
        <v>488764125</v>
      </c>
      <c r="P831" s="783">
        <v>1</v>
      </c>
    </row>
    <row r="832" spans="1:16" ht="38.25" x14ac:dyDescent="0.25">
      <c r="A832" s="640">
        <v>2210295</v>
      </c>
      <c r="B832" s="316" t="s">
        <v>985</v>
      </c>
      <c r="C832" s="317"/>
      <c r="D832" s="317"/>
      <c r="E832" s="317"/>
      <c r="F832" s="317"/>
      <c r="G832" s="317"/>
      <c r="H832" s="152"/>
      <c r="I832" s="317"/>
      <c r="J832" s="317"/>
      <c r="K832" s="317"/>
      <c r="L832" s="317"/>
      <c r="M832" s="273"/>
      <c r="N832" s="315"/>
      <c r="O832" s="273"/>
      <c r="P832" s="783"/>
    </row>
    <row r="833" spans="1:16" x14ac:dyDescent="0.25">
      <c r="A833" s="610">
        <v>22102951</v>
      </c>
      <c r="B833" s="157" t="s">
        <v>303</v>
      </c>
      <c r="C833" s="317">
        <v>45000000</v>
      </c>
      <c r="D833" s="317">
        <v>0</v>
      </c>
      <c r="E833" s="317">
        <v>0</v>
      </c>
      <c r="F833" s="317">
        <v>20000000</v>
      </c>
      <c r="G833" s="317">
        <v>0</v>
      </c>
      <c r="H833" s="152">
        <v>65000000</v>
      </c>
      <c r="I833" s="317">
        <v>33541000</v>
      </c>
      <c r="J833" s="317">
        <v>0</v>
      </c>
      <c r="K833" s="317">
        <v>0</v>
      </c>
      <c r="L833" s="317">
        <v>0</v>
      </c>
      <c r="M833" s="273">
        <v>31459000</v>
      </c>
      <c r="N833" s="315">
        <v>33541000</v>
      </c>
      <c r="O833" s="273">
        <v>0</v>
      </c>
      <c r="P833" s="783">
        <v>0</v>
      </c>
    </row>
    <row r="834" spans="1:16" ht="25.5" x14ac:dyDescent="0.25">
      <c r="A834" s="640">
        <v>2210919</v>
      </c>
      <c r="B834" s="316" t="s">
        <v>986</v>
      </c>
      <c r="C834" s="317"/>
      <c r="D834" s="317"/>
      <c r="E834" s="317"/>
      <c r="F834" s="317"/>
      <c r="G834" s="317"/>
      <c r="H834" s="152"/>
      <c r="I834" s="317"/>
      <c r="J834" s="317"/>
      <c r="K834" s="317"/>
      <c r="L834" s="317"/>
      <c r="M834" s="273"/>
      <c r="N834" s="315"/>
      <c r="O834" s="273"/>
      <c r="P834" s="783"/>
    </row>
    <row r="835" spans="1:16" x14ac:dyDescent="0.25">
      <c r="A835" s="610">
        <v>22109191</v>
      </c>
      <c r="B835" s="157" t="s">
        <v>303</v>
      </c>
      <c r="C835" s="317">
        <v>23061673</v>
      </c>
      <c r="D835" s="317">
        <v>0</v>
      </c>
      <c r="E835" s="317">
        <v>0</v>
      </c>
      <c r="F835" s="317">
        <v>0</v>
      </c>
      <c r="G835" s="317">
        <v>20000000</v>
      </c>
      <c r="H835" s="152">
        <v>3061673</v>
      </c>
      <c r="I835" s="317">
        <v>0</v>
      </c>
      <c r="J835" s="317">
        <v>0</v>
      </c>
      <c r="K835" s="317">
        <v>0</v>
      </c>
      <c r="L835" s="317">
        <v>0</v>
      </c>
      <c r="M835" s="273">
        <v>3061673</v>
      </c>
      <c r="N835" s="315">
        <v>0</v>
      </c>
      <c r="O835" s="273">
        <v>0</v>
      </c>
      <c r="P835" s="783">
        <v>0</v>
      </c>
    </row>
    <row r="836" spans="1:16" x14ac:dyDescent="0.25">
      <c r="A836" s="610">
        <v>22109192</v>
      </c>
      <c r="B836" s="157" t="s">
        <v>987</v>
      </c>
      <c r="C836" s="317">
        <v>18591090</v>
      </c>
      <c r="D836" s="317">
        <v>0</v>
      </c>
      <c r="E836" s="317">
        <v>0</v>
      </c>
      <c r="F836" s="317">
        <v>0</v>
      </c>
      <c r="G836" s="317">
        <v>0</v>
      </c>
      <c r="H836" s="152">
        <v>18591090</v>
      </c>
      <c r="I836" s="317">
        <v>0</v>
      </c>
      <c r="J836" s="317">
        <v>0</v>
      </c>
      <c r="K836" s="317">
        <v>0</v>
      </c>
      <c r="L836" s="317">
        <v>0</v>
      </c>
      <c r="M836" s="273">
        <v>18591090</v>
      </c>
      <c r="N836" s="315">
        <v>0</v>
      </c>
      <c r="O836" s="273">
        <v>0</v>
      </c>
      <c r="P836" s="783">
        <v>0</v>
      </c>
    </row>
    <row r="837" spans="1:16" ht="27.75" customHeight="1" x14ac:dyDescent="0.25">
      <c r="A837" s="610">
        <v>22109194</v>
      </c>
      <c r="B837" s="157" t="s">
        <v>988</v>
      </c>
      <c r="C837" s="317">
        <v>4000000</v>
      </c>
      <c r="D837" s="317">
        <v>0</v>
      </c>
      <c r="E837" s="317">
        <v>0</v>
      </c>
      <c r="F837" s="317">
        <v>0</v>
      </c>
      <c r="G837" s="317">
        <v>0</v>
      </c>
      <c r="H837" s="152">
        <v>4000000</v>
      </c>
      <c r="I837" s="317">
        <v>0</v>
      </c>
      <c r="J837" s="317">
        <v>0</v>
      </c>
      <c r="K837" s="317">
        <v>0</v>
      </c>
      <c r="L837" s="317">
        <v>0</v>
      </c>
      <c r="M837" s="273">
        <v>4000000</v>
      </c>
      <c r="N837" s="315">
        <v>0</v>
      </c>
      <c r="O837" s="273">
        <v>0</v>
      </c>
      <c r="P837" s="783">
        <v>0</v>
      </c>
    </row>
    <row r="838" spans="1:16" ht="25.5" x14ac:dyDescent="0.25">
      <c r="A838" s="610">
        <v>22109195</v>
      </c>
      <c r="B838" s="157" t="s">
        <v>989</v>
      </c>
      <c r="C838" s="317">
        <v>235567619</v>
      </c>
      <c r="D838" s="317">
        <v>0</v>
      </c>
      <c r="E838" s="317">
        <v>0</v>
      </c>
      <c r="F838" s="317">
        <v>0</v>
      </c>
      <c r="G838" s="317">
        <v>0</v>
      </c>
      <c r="H838" s="152">
        <v>235567619</v>
      </c>
      <c r="I838" s="317">
        <v>235567619</v>
      </c>
      <c r="J838" s="317">
        <v>235567619</v>
      </c>
      <c r="K838" s="317">
        <v>0</v>
      </c>
      <c r="L838" s="317">
        <v>235567619</v>
      </c>
      <c r="M838" s="273">
        <v>0</v>
      </c>
      <c r="N838" s="315">
        <v>0</v>
      </c>
      <c r="O838" s="273">
        <v>0</v>
      </c>
      <c r="P838" s="783">
        <v>1</v>
      </c>
    </row>
    <row r="839" spans="1:16" x14ac:dyDescent="0.25">
      <c r="A839" s="610"/>
      <c r="B839" s="253"/>
      <c r="C839" s="255"/>
      <c r="D839" s="255"/>
      <c r="E839" s="255"/>
      <c r="F839" s="255"/>
      <c r="G839" s="255"/>
      <c r="H839" s="152"/>
      <c r="I839" s="254"/>
      <c r="J839" s="254"/>
      <c r="K839" s="255"/>
      <c r="L839" s="254"/>
      <c r="M839" s="273"/>
      <c r="N839" s="254"/>
      <c r="O839" s="254"/>
      <c r="P839" s="254"/>
    </row>
    <row r="840" spans="1:16" ht="13.5" thickBot="1" x14ac:dyDescent="0.3">
      <c r="A840" s="618"/>
      <c r="B840" s="369"/>
      <c r="C840" s="163"/>
      <c r="D840" s="163"/>
      <c r="E840" s="163"/>
      <c r="F840" s="163"/>
      <c r="G840" s="163"/>
      <c r="H840" s="163"/>
      <c r="I840" s="371"/>
      <c r="J840" s="371"/>
      <c r="K840" s="371"/>
      <c r="L840" s="371"/>
      <c r="M840" s="371"/>
      <c r="N840" s="371"/>
      <c r="O840" s="371"/>
      <c r="P840" s="371"/>
    </row>
    <row r="841" spans="1:16" s="113" customFormat="1" ht="26.25" thickBot="1" x14ac:dyDescent="0.3">
      <c r="A841" s="241"/>
      <c r="B841" s="463" t="s">
        <v>990</v>
      </c>
      <c r="C841" s="242">
        <v>6768844327</v>
      </c>
      <c r="D841" s="242">
        <v>57858730.82</v>
      </c>
      <c r="E841" s="242">
        <v>0</v>
      </c>
      <c r="F841" s="242">
        <v>20000000</v>
      </c>
      <c r="G841" s="242">
        <v>692846415.5</v>
      </c>
      <c r="H841" s="242">
        <v>6153856642.3199997</v>
      </c>
      <c r="I841" s="242">
        <v>2532820832.5</v>
      </c>
      <c r="J841" s="242">
        <v>2154779832.5</v>
      </c>
      <c r="K841" s="242">
        <v>0</v>
      </c>
      <c r="L841" s="242">
        <v>1445078123.5999999</v>
      </c>
      <c r="M841" s="242">
        <v>3621035809.8200002</v>
      </c>
      <c r="N841" s="242">
        <v>378041000</v>
      </c>
      <c r="O841" s="242">
        <v>709701708.89999998</v>
      </c>
      <c r="P841" s="620">
        <v>0.35015112599172438</v>
      </c>
    </row>
    <row r="842" spans="1:16" s="302" customFormat="1" x14ac:dyDescent="0.2">
      <c r="A842" s="643"/>
      <c r="B842" s="298"/>
      <c r="C842" s="301"/>
      <c r="D842" s="301"/>
      <c r="E842" s="301"/>
      <c r="F842" s="301"/>
      <c r="G842" s="301"/>
      <c r="H842" s="301"/>
      <c r="I842" s="301"/>
      <c r="J842" s="301"/>
      <c r="K842" s="301"/>
      <c r="L842" s="301"/>
      <c r="M842" s="301"/>
      <c r="N842" s="301"/>
      <c r="O842" s="301"/>
      <c r="P842" s="785"/>
    </row>
    <row r="843" spans="1:16" s="302" customFormat="1" ht="13.5" thickBot="1" x14ac:dyDescent="0.3">
      <c r="A843" s="643"/>
      <c r="B843" s="298"/>
      <c r="C843" s="169"/>
      <c r="D843" s="786"/>
      <c r="E843" s="786"/>
      <c r="F843" s="786"/>
      <c r="G843" s="786"/>
      <c r="H843" s="169"/>
      <c r="I843" s="786"/>
      <c r="J843" s="786"/>
      <c r="K843" s="169"/>
      <c r="L843" s="786"/>
      <c r="M843" s="786"/>
      <c r="N843" s="786"/>
      <c r="O843" s="786"/>
      <c r="P843" s="785"/>
    </row>
    <row r="844" spans="1:16" s="113" customFormat="1" x14ac:dyDescent="0.25">
      <c r="A844" s="787"/>
      <c r="B844" s="464" t="s">
        <v>90</v>
      </c>
      <c r="C844" s="465"/>
      <c r="D844" s="465"/>
      <c r="E844" s="465"/>
      <c r="F844" s="465"/>
      <c r="G844" s="465"/>
      <c r="H844" s="465"/>
      <c r="I844" s="465"/>
      <c r="J844" s="465"/>
      <c r="K844" s="465"/>
      <c r="L844" s="465"/>
      <c r="M844" s="466"/>
      <c r="N844" s="467"/>
      <c r="O844" s="467"/>
      <c r="P844" s="467"/>
    </row>
    <row r="845" spans="1:16" x14ac:dyDescent="0.25">
      <c r="A845" s="676"/>
      <c r="B845" s="468" t="s">
        <v>991</v>
      </c>
      <c r="C845" s="469"/>
      <c r="D845" s="469"/>
      <c r="E845" s="469"/>
      <c r="F845" s="469"/>
      <c r="G845" s="469"/>
      <c r="H845" s="469"/>
      <c r="I845" s="470"/>
      <c r="J845" s="470"/>
      <c r="K845" s="470"/>
      <c r="L845" s="470"/>
      <c r="M845" s="470"/>
      <c r="N845" s="470"/>
      <c r="O845" s="470"/>
      <c r="P845" s="470"/>
    </row>
    <row r="846" spans="1:16" x14ac:dyDescent="0.25">
      <c r="A846" s="610"/>
      <c r="B846" s="260"/>
      <c r="C846" s="471"/>
      <c r="D846" s="259"/>
      <c r="E846" s="259"/>
      <c r="F846" s="472"/>
      <c r="G846" s="259"/>
      <c r="H846" s="259"/>
      <c r="I846" s="259"/>
      <c r="J846" s="259"/>
      <c r="K846" s="259"/>
      <c r="L846" s="259"/>
      <c r="M846" s="259"/>
      <c r="N846" s="259"/>
      <c r="O846" s="259"/>
      <c r="P846" s="257"/>
    </row>
    <row r="847" spans="1:16" x14ac:dyDescent="0.25">
      <c r="A847" s="610"/>
      <c r="B847" s="260" t="s">
        <v>686</v>
      </c>
      <c r="C847" s="471"/>
      <c r="D847" s="259"/>
      <c r="E847" s="259"/>
      <c r="F847" s="259"/>
      <c r="G847" s="259"/>
      <c r="H847" s="259"/>
      <c r="I847" s="259"/>
      <c r="J847" s="259"/>
      <c r="K847" s="259"/>
      <c r="L847" s="259"/>
      <c r="M847" s="259"/>
      <c r="N847" s="259"/>
      <c r="O847" s="259"/>
      <c r="P847" s="257"/>
    </row>
    <row r="848" spans="1:16" ht="25.5" x14ac:dyDescent="0.25">
      <c r="A848" s="610"/>
      <c r="B848" s="260" t="s">
        <v>807</v>
      </c>
      <c r="C848" s="471"/>
      <c r="D848" s="259"/>
      <c r="E848" s="259"/>
      <c r="F848" s="259"/>
      <c r="G848" s="259"/>
      <c r="H848" s="259"/>
      <c r="I848" s="259"/>
      <c r="J848" s="259"/>
      <c r="K848" s="259"/>
      <c r="L848" s="259"/>
      <c r="M848" s="259"/>
      <c r="N848" s="259"/>
      <c r="O848" s="259"/>
      <c r="P848" s="257"/>
    </row>
    <row r="849" spans="1:16" x14ac:dyDescent="0.25">
      <c r="A849" s="610"/>
      <c r="B849" s="260" t="s">
        <v>992</v>
      </c>
      <c r="C849" s="471"/>
      <c r="D849" s="259"/>
      <c r="E849" s="259"/>
      <c r="F849" s="259"/>
      <c r="G849" s="259"/>
      <c r="H849" s="259"/>
      <c r="I849" s="259"/>
      <c r="J849" s="259"/>
      <c r="K849" s="259"/>
      <c r="L849" s="259"/>
      <c r="M849" s="259"/>
      <c r="N849" s="259"/>
      <c r="O849" s="259"/>
      <c r="P849" s="257"/>
    </row>
    <row r="850" spans="1:16" x14ac:dyDescent="0.25">
      <c r="A850" s="610"/>
      <c r="B850" s="260" t="s">
        <v>813</v>
      </c>
      <c r="C850" s="471"/>
      <c r="D850" s="259"/>
      <c r="E850" s="259"/>
      <c r="F850" s="259"/>
      <c r="G850" s="259"/>
      <c r="H850" s="259"/>
      <c r="I850" s="259"/>
      <c r="J850" s="259"/>
      <c r="K850" s="259"/>
      <c r="L850" s="259"/>
      <c r="M850" s="259"/>
      <c r="N850" s="259"/>
      <c r="O850" s="259"/>
      <c r="P850" s="257"/>
    </row>
    <row r="851" spans="1:16" x14ac:dyDescent="0.25">
      <c r="A851" s="610">
        <v>2210273</v>
      </c>
      <c r="B851" s="260" t="s">
        <v>993</v>
      </c>
      <c r="C851" s="471"/>
      <c r="D851" s="259"/>
      <c r="E851" s="259"/>
      <c r="F851" s="259"/>
      <c r="G851" s="259"/>
      <c r="H851" s="259"/>
      <c r="I851" s="259"/>
      <c r="J851" s="259"/>
      <c r="K851" s="259"/>
      <c r="L851" s="259"/>
      <c r="M851" s="259"/>
      <c r="N851" s="259"/>
      <c r="O851" s="259"/>
      <c r="P851" s="257"/>
    </row>
    <row r="852" spans="1:16" ht="25.5" x14ac:dyDescent="0.2">
      <c r="A852" s="610" t="s">
        <v>994</v>
      </c>
      <c r="B852" s="343" t="s">
        <v>995</v>
      </c>
      <c r="C852" s="471">
        <v>168750000</v>
      </c>
      <c r="D852" s="317">
        <v>0</v>
      </c>
      <c r="E852" s="317">
        <v>0</v>
      </c>
      <c r="F852" s="317">
        <v>0</v>
      </c>
      <c r="G852" s="317">
        <v>0</v>
      </c>
      <c r="H852" s="148">
        <v>168750000</v>
      </c>
      <c r="I852" s="146">
        <v>142050000</v>
      </c>
      <c r="J852" s="259">
        <v>138750000</v>
      </c>
      <c r="K852" s="259">
        <v>1200000</v>
      </c>
      <c r="L852" s="259">
        <v>96499814</v>
      </c>
      <c r="M852" s="292">
        <v>26700000</v>
      </c>
      <c r="N852" s="292">
        <v>3300000</v>
      </c>
      <c r="O852" s="292">
        <v>41050186</v>
      </c>
      <c r="P852" s="473">
        <v>0.82222222222222219</v>
      </c>
    </row>
    <row r="853" spans="1:16" x14ac:dyDescent="0.25">
      <c r="A853" s="610"/>
      <c r="B853" s="260"/>
      <c r="C853" s="471"/>
      <c r="D853" s="259"/>
      <c r="E853" s="259"/>
      <c r="F853" s="259"/>
      <c r="G853" s="259"/>
      <c r="H853" s="259"/>
      <c r="I853" s="259"/>
      <c r="J853" s="259"/>
      <c r="K853" s="259"/>
      <c r="L853" s="259"/>
      <c r="M853" s="259"/>
      <c r="N853" s="259"/>
      <c r="O853" s="259"/>
      <c r="P853" s="257"/>
    </row>
    <row r="854" spans="1:16" x14ac:dyDescent="0.25">
      <c r="A854" s="610"/>
      <c r="B854" s="260" t="s">
        <v>882</v>
      </c>
      <c r="C854" s="471"/>
      <c r="D854" s="259"/>
      <c r="E854" s="259"/>
      <c r="F854" s="259"/>
      <c r="G854" s="259"/>
      <c r="H854" s="259"/>
      <c r="I854" s="259"/>
      <c r="J854" s="259"/>
      <c r="K854" s="259"/>
      <c r="L854" s="259"/>
      <c r="M854" s="259"/>
      <c r="N854" s="259"/>
      <c r="O854" s="259"/>
      <c r="P854" s="257"/>
    </row>
    <row r="855" spans="1:16" ht="25.5" x14ac:dyDescent="0.25">
      <c r="A855" s="610">
        <v>2210917</v>
      </c>
      <c r="B855" s="260" t="s">
        <v>996</v>
      </c>
      <c r="C855" s="471"/>
      <c r="D855" s="259"/>
      <c r="E855" s="259"/>
      <c r="F855" s="259"/>
      <c r="G855" s="259"/>
      <c r="H855" s="259"/>
      <c r="I855" s="259"/>
      <c r="J855" s="259"/>
      <c r="K855" s="259"/>
      <c r="L855" s="259"/>
      <c r="M855" s="259"/>
      <c r="N855" s="259"/>
      <c r="O855" s="259"/>
      <c r="P855" s="257"/>
    </row>
    <row r="856" spans="1:16" ht="25.5" x14ac:dyDescent="0.25">
      <c r="A856" s="610" t="s">
        <v>997</v>
      </c>
      <c r="B856" s="343" t="s">
        <v>995</v>
      </c>
      <c r="C856" s="471">
        <v>307430000</v>
      </c>
      <c r="D856" s="317">
        <v>40000000</v>
      </c>
      <c r="E856" s="317">
        <v>0</v>
      </c>
      <c r="F856" s="317">
        <v>0</v>
      </c>
      <c r="G856" s="317">
        <v>0</v>
      </c>
      <c r="H856" s="148">
        <v>347430000</v>
      </c>
      <c r="I856" s="259">
        <v>338790000</v>
      </c>
      <c r="J856" s="259">
        <v>338790000</v>
      </c>
      <c r="K856" s="259">
        <v>0</v>
      </c>
      <c r="L856" s="259">
        <v>169564238</v>
      </c>
      <c r="M856" s="292">
        <v>8640000</v>
      </c>
      <c r="N856" s="292">
        <v>0</v>
      </c>
      <c r="O856" s="292">
        <v>169225762</v>
      </c>
      <c r="P856" s="473">
        <v>0.97513168120196869</v>
      </c>
    </row>
    <row r="857" spans="1:16" x14ac:dyDescent="0.25">
      <c r="A857" s="610"/>
      <c r="B857" s="260"/>
      <c r="C857" s="471"/>
      <c r="D857" s="257"/>
      <c r="E857" s="257"/>
      <c r="F857" s="257"/>
      <c r="G857" s="257"/>
      <c r="H857" s="257"/>
      <c r="I857" s="252"/>
      <c r="J857" s="252"/>
      <c r="K857" s="257"/>
      <c r="L857" s="252"/>
      <c r="M857" s="252"/>
      <c r="N857" s="252"/>
      <c r="O857" s="252"/>
      <c r="P857" s="252"/>
    </row>
    <row r="858" spans="1:16" x14ac:dyDescent="0.25">
      <c r="A858" s="610"/>
      <c r="B858" s="260" t="s">
        <v>687</v>
      </c>
      <c r="C858" s="471"/>
      <c r="D858" s="257"/>
      <c r="E858" s="257"/>
      <c r="F858" s="257"/>
      <c r="G858" s="257"/>
      <c r="H858" s="257"/>
      <c r="I858" s="257"/>
      <c r="J858" s="257"/>
      <c r="K858" s="257"/>
      <c r="L858" s="257"/>
      <c r="M858" s="257"/>
      <c r="N858" s="257"/>
      <c r="O858" s="257"/>
      <c r="P858" s="257"/>
    </row>
    <row r="859" spans="1:16" x14ac:dyDescent="0.25">
      <c r="A859" s="610"/>
      <c r="B859" s="260" t="s">
        <v>992</v>
      </c>
      <c r="C859" s="471"/>
      <c r="D859" s="257"/>
      <c r="E859" s="257"/>
      <c r="F859" s="257"/>
      <c r="G859" s="257"/>
      <c r="H859" s="257"/>
      <c r="I859" s="257"/>
      <c r="J859" s="257"/>
      <c r="K859" s="257"/>
      <c r="L859" s="257"/>
      <c r="M859" s="257"/>
      <c r="N859" s="257"/>
      <c r="O859" s="257"/>
      <c r="P859" s="257"/>
    </row>
    <row r="860" spans="1:16" x14ac:dyDescent="0.25">
      <c r="A860" s="610"/>
      <c r="B860" s="260" t="s">
        <v>695</v>
      </c>
      <c r="C860" s="471"/>
      <c r="D860" s="257"/>
      <c r="E860" s="257"/>
      <c r="F860" s="257"/>
      <c r="G860" s="257"/>
      <c r="H860" s="257"/>
      <c r="I860" s="257"/>
      <c r="J860" s="257"/>
      <c r="K860" s="257"/>
      <c r="L860" s="257"/>
      <c r="M860" s="257"/>
      <c r="N860" s="257"/>
      <c r="O860" s="257"/>
      <c r="P860" s="257"/>
    </row>
    <row r="861" spans="1:16" x14ac:dyDescent="0.25">
      <c r="A861" s="610">
        <v>2210994</v>
      </c>
      <c r="B861" s="260" t="s">
        <v>998</v>
      </c>
      <c r="C861" s="471"/>
      <c r="D861" s="257"/>
      <c r="E861" s="257"/>
      <c r="F861" s="257"/>
      <c r="G861" s="257"/>
      <c r="H861" s="257"/>
      <c r="I861" s="257"/>
      <c r="J861" s="257"/>
      <c r="K861" s="257"/>
      <c r="L861" s="257"/>
      <c r="M861" s="257"/>
      <c r="N861" s="257"/>
      <c r="O861" s="257"/>
      <c r="P861" s="257"/>
    </row>
    <row r="862" spans="1:16" x14ac:dyDescent="0.25">
      <c r="A862" s="610">
        <v>22109942</v>
      </c>
      <c r="B862" s="343" t="s">
        <v>999</v>
      </c>
      <c r="C862" s="148">
        <v>0</v>
      </c>
      <c r="D862" s="471">
        <v>14435566.23</v>
      </c>
      <c r="E862" s="257">
        <v>0</v>
      </c>
      <c r="F862" s="257">
        <v>0</v>
      </c>
      <c r="G862" s="257">
        <v>0</v>
      </c>
      <c r="H862" s="148">
        <v>14435566.23</v>
      </c>
      <c r="I862" s="257">
        <v>0</v>
      </c>
      <c r="J862" s="257">
        <v>0</v>
      </c>
      <c r="K862" s="257">
        <v>0</v>
      </c>
      <c r="L862" s="257">
        <v>0</v>
      </c>
      <c r="M862" s="292">
        <v>14435566.23</v>
      </c>
      <c r="N862" s="292">
        <v>0</v>
      </c>
      <c r="O862" s="292">
        <v>0</v>
      </c>
      <c r="P862" s="473">
        <v>0</v>
      </c>
    </row>
    <row r="863" spans="1:16" ht="25.5" x14ac:dyDescent="0.25">
      <c r="A863" s="610" t="s">
        <v>1000</v>
      </c>
      <c r="B863" s="343" t="s">
        <v>995</v>
      </c>
      <c r="C863" s="471">
        <v>161500000</v>
      </c>
      <c r="D863" s="317">
        <v>0</v>
      </c>
      <c r="E863" s="317">
        <v>0</v>
      </c>
      <c r="F863" s="317">
        <v>0</v>
      </c>
      <c r="G863" s="317">
        <v>0</v>
      </c>
      <c r="H863" s="148">
        <v>161500000</v>
      </c>
      <c r="I863" s="259">
        <v>154300000</v>
      </c>
      <c r="J863" s="259">
        <v>154300000</v>
      </c>
      <c r="K863" s="259">
        <v>0</v>
      </c>
      <c r="L863" s="259">
        <v>74556667</v>
      </c>
      <c r="M863" s="292">
        <v>7200000</v>
      </c>
      <c r="N863" s="474">
        <v>0</v>
      </c>
      <c r="O863" s="292">
        <v>79743333</v>
      </c>
      <c r="P863" s="473">
        <v>0.95541795665634677</v>
      </c>
    </row>
    <row r="864" spans="1:16" ht="25.5" x14ac:dyDescent="0.25">
      <c r="A864" s="610">
        <v>22109944</v>
      </c>
      <c r="B864" s="343" t="s">
        <v>1001</v>
      </c>
      <c r="C864" s="148">
        <v>0</v>
      </c>
      <c r="D864" s="317">
        <v>325000000</v>
      </c>
      <c r="E864" s="317">
        <v>0</v>
      </c>
      <c r="F864" s="259">
        <v>0</v>
      </c>
      <c r="G864" s="317">
        <v>0</v>
      </c>
      <c r="H864" s="148">
        <v>325000000</v>
      </c>
      <c r="I864" s="259">
        <v>200000000</v>
      </c>
      <c r="J864" s="259">
        <v>200000000</v>
      </c>
      <c r="K864" s="259">
        <v>0</v>
      </c>
      <c r="L864" s="259">
        <v>0</v>
      </c>
      <c r="M864" s="292">
        <v>125000000</v>
      </c>
      <c r="N864" s="474">
        <v>0</v>
      </c>
      <c r="O864" s="292">
        <v>200000000</v>
      </c>
      <c r="P864" s="473">
        <v>0.61538461538461542</v>
      </c>
    </row>
    <row r="865" spans="1:16" x14ac:dyDescent="0.2">
      <c r="A865" s="610"/>
      <c r="B865" s="475" t="s">
        <v>1002</v>
      </c>
      <c r="C865" s="471"/>
      <c r="D865" s="317"/>
      <c r="E865" s="317"/>
      <c r="F865" s="259"/>
      <c r="G865" s="317"/>
      <c r="H865" s="148"/>
      <c r="I865" s="259"/>
      <c r="J865" s="259"/>
      <c r="K865" s="259"/>
      <c r="L865" s="259"/>
      <c r="M865" s="292"/>
      <c r="N865" s="474"/>
      <c r="O865" s="292"/>
      <c r="P865" s="473"/>
    </row>
    <row r="866" spans="1:16" ht="25.5" x14ac:dyDescent="0.25">
      <c r="A866" s="610">
        <v>22109945</v>
      </c>
      <c r="B866" s="343" t="s">
        <v>604</v>
      </c>
      <c r="C866" s="148">
        <v>0</v>
      </c>
      <c r="D866" s="317">
        <v>0</v>
      </c>
      <c r="E866" s="317">
        <v>0</v>
      </c>
      <c r="F866" s="259">
        <v>753000000</v>
      </c>
      <c r="G866" s="317">
        <v>0</v>
      </c>
      <c r="H866" s="148">
        <v>753000000</v>
      </c>
      <c r="I866" s="259">
        <v>753000000</v>
      </c>
      <c r="J866" s="259">
        <v>753000000</v>
      </c>
      <c r="K866" s="259">
        <v>0</v>
      </c>
      <c r="L866" s="259">
        <v>0</v>
      </c>
      <c r="M866" s="292">
        <v>0</v>
      </c>
      <c r="N866" s="292">
        <v>0</v>
      </c>
      <c r="O866" s="292">
        <v>753000000</v>
      </c>
      <c r="P866" s="473">
        <v>0</v>
      </c>
    </row>
    <row r="867" spans="1:16" ht="25.5" x14ac:dyDescent="0.25">
      <c r="A867" s="610">
        <v>22109948</v>
      </c>
      <c r="B867" s="343" t="s">
        <v>1003</v>
      </c>
      <c r="C867" s="148">
        <v>0</v>
      </c>
      <c r="D867" s="259">
        <v>108650122.27</v>
      </c>
      <c r="E867" s="259">
        <v>0</v>
      </c>
      <c r="F867" s="259">
        <v>0</v>
      </c>
      <c r="G867" s="259">
        <v>0</v>
      </c>
      <c r="H867" s="148">
        <v>108650122.27</v>
      </c>
      <c r="I867" s="259">
        <v>98085000</v>
      </c>
      <c r="J867" s="259">
        <v>98085000</v>
      </c>
      <c r="K867" s="259">
        <v>0</v>
      </c>
      <c r="L867" s="259">
        <v>0</v>
      </c>
      <c r="M867" s="292">
        <v>10565122.269999996</v>
      </c>
      <c r="N867" s="292">
        <v>0</v>
      </c>
      <c r="O867" s="292">
        <v>98085000</v>
      </c>
      <c r="P867" s="473">
        <v>0.90276014375993763</v>
      </c>
    </row>
    <row r="868" spans="1:16" x14ac:dyDescent="0.25">
      <c r="A868" s="610"/>
      <c r="B868" s="260"/>
      <c r="C868" s="471"/>
      <c r="D868" s="259"/>
      <c r="E868" s="259"/>
      <c r="F868" s="259"/>
      <c r="G868" s="259"/>
      <c r="H868" s="148"/>
      <c r="I868" s="259"/>
      <c r="J868" s="259"/>
      <c r="K868" s="259"/>
      <c r="L868" s="259"/>
      <c r="M868" s="292"/>
      <c r="N868" s="259"/>
      <c r="O868" s="259"/>
      <c r="P868" s="257"/>
    </row>
    <row r="869" spans="1:16" x14ac:dyDescent="0.25">
      <c r="A869" s="610"/>
      <c r="B869" s="260" t="s">
        <v>688</v>
      </c>
      <c r="C869" s="471"/>
      <c r="D869" s="259"/>
      <c r="E869" s="259"/>
      <c r="F869" s="259"/>
      <c r="G869" s="259"/>
      <c r="H869" s="259"/>
      <c r="I869" s="259"/>
      <c r="J869" s="259"/>
      <c r="K869" s="259"/>
      <c r="L869" s="259"/>
      <c r="M869" s="259"/>
      <c r="N869" s="259"/>
      <c r="O869" s="259"/>
      <c r="P869" s="257"/>
    </row>
    <row r="870" spans="1:16" ht="38.25" x14ac:dyDescent="0.25">
      <c r="A870" s="652">
        <v>2210244</v>
      </c>
      <c r="B870" s="595" t="s">
        <v>1004</v>
      </c>
      <c r="C870" s="596"/>
      <c r="D870" s="597"/>
      <c r="E870" s="597"/>
      <c r="F870" s="597"/>
      <c r="G870" s="597"/>
      <c r="H870" s="597"/>
      <c r="I870" s="597"/>
      <c r="J870" s="597"/>
      <c r="K870" s="597"/>
      <c r="L870" s="597"/>
      <c r="M870" s="597"/>
      <c r="N870" s="597"/>
      <c r="O870" s="597"/>
      <c r="P870" s="598"/>
    </row>
    <row r="871" spans="1:16" ht="24.75" customHeight="1" x14ac:dyDescent="0.2">
      <c r="A871" s="676" t="s">
        <v>1005</v>
      </c>
      <c r="B871" s="788" t="s">
        <v>995</v>
      </c>
      <c r="C871" s="789">
        <v>134175684</v>
      </c>
      <c r="D871" s="678">
        <v>0</v>
      </c>
      <c r="E871" s="678">
        <v>0</v>
      </c>
      <c r="F871" s="678">
        <v>0</v>
      </c>
      <c r="G871" s="678">
        <v>0</v>
      </c>
      <c r="H871" s="659">
        <v>134175684</v>
      </c>
      <c r="I871" s="717">
        <v>101775684</v>
      </c>
      <c r="J871" s="790">
        <v>101775684</v>
      </c>
      <c r="K871" s="790">
        <v>0</v>
      </c>
      <c r="L871" s="790">
        <v>61897933</v>
      </c>
      <c r="M871" s="680">
        <v>32400000</v>
      </c>
      <c r="N871" s="680">
        <v>0</v>
      </c>
      <c r="O871" s="680">
        <v>39877751</v>
      </c>
      <c r="P871" s="791">
        <v>0.75852554625322421</v>
      </c>
    </row>
    <row r="872" spans="1:16" x14ac:dyDescent="0.25">
      <c r="A872" s="610"/>
      <c r="B872" s="260"/>
      <c r="C872" s="471"/>
      <c r="D872" s="259"/>
      <c r="E872" s="259"/>
      <c r="F872" s="259"/>
      <c r="G872" s="259"/>
      <c r="H872" s="259"/>
      <c r="I872" s="259"/>
      <c r="J872" s="259"/>
      <c r="K872" s="259"/>
      <c r="L872" s="259"/>
      <c r="M872" s="259"/>
      <c r="N872" s="259"/>
      <c r="O872" s="259"/>
      <c r="P872" s="257"/>
    </row>
    <row r="873" spans="1:16" x14ac:dyDescent="0.25">
      <c r="A873" s="610"/>
      <c r="B873" s="260" t="s">
        <v>702</v>
      </c>
      <c r="C873" s="471"/>
      <c r="D873" s="259"/>
      <c r="E873" s="259"/>
      <c r="F873" s="259"/>
      <c r="G873" s="259"/>
      <c r="H873" s="259"/>
      <c r="I873" s="259"/>
      <c r="J873" s="259"/>
      <c r="K873" s="259"/>
      <c r="L873" s="259"/>
      <c r="M873" s="259"/>
      <c r="N873" s="259"/>
      <c r="O873" s="259"/>
      <c r="P873" s="257"/>
    </row>
    <row r="874" spans="1:16" x14ac:dyDescent="0.25">
      <c r="A874" s="652"/>
      <c r="B874" s="595" t="s">
        <v>703</v>
      </c>
      <c r="C874" s="596"/>
      <c r="D874" s="597"/>
      <c r="E874" s="597"/>
      <c r="F874" s="597"/>
      <c r="G874" s="597"/>
      <c r="H874" s="597"/>
      <c r="I874" s="597"/>
      <c r="J874" s="597"/>
      <c r="K874" s="597"/>
      <c r="L874" s="597"/>
      <c r="M874" s="597"/>
      <c r="N874" s="597"/>
      <c r="O874" s="597"/>
      <c r="P874" s="598"/>
    </row>
    <row r="875" spans="1:16" x14ac:dyDescent="0.25">
      <c r="A875" s="610"/>
      <c r="B875" s="260" t="s">
        <v>992</v>
      </c>
      <c r="C875" s="471"/>
      <c r="D875" s="259"/>
      <c r="E875" s="259"/>
      <c r="F875" s="259"/>
      <c r="G875" s="259"/>
      <c r="H875" s="259"/>
      <c r="I875" s="259"/>
      <c r="J875" s="259"/>
      <c r="K875" s="259"/>
      <c r="L875" s="259"/>
      <c r="M875" s="259"/>
      <c r="N875" s="259"/>
      <c r="O875" s="259"/>
      <c r="P875" s="257"/>
    </row>
    <row r="876" spans="1:16" ht="25.5" x14ac:dyDescent="0.25">
      <c r="A876" s="610"/>
      <c r="B876" s="260" t="s">
        <v>705</v>
      </c>
      <c r="C876" s="471"/>
      <c r="D876" s="259"/>
      <c r="E876" s="259"/>
      <c r="F876" s="259"/>
      <c r="G876" s="259"/>
      <c r="H876" s="259"/>
      <c r="I876" s="259"/>
      <c r="J876" s="259"/>
      <c r="K876" s="259"/>
      <c r="L876" s="259"/>
      <c r="M876" s="259"/>
      <c r="N876" s="259"/>
      <c r="O876" s="259"/>
      <c r="P876" s="257"/>
    </row>
    <row r="877" spans="1:16" ht="25.5" x14ac:dyDescent="0.25">
      <c r="A877" s="610">
        <v>2210240</v>
      </c>
      <c r="B877" s="260" t="s">
        <v>1006</v>
      </c>
      <c r="C877" s="471"/>
      <c r="D877" s="259"/>
      <c r="E877" s="259"/>
      <c r="F877" s="259"/>
      <c r="G877" s="259"/>
      <c r="H877" s="259"/>
      <c r="I877" s="259"/>
      <c r="J877" s="259"/>
      <c r="K877" s="259"/>
      <c r="L877" s="259"/>
      <c r="M877" s="259"/>
      <c r="N877" s="259"/>
      <c r="O877" s="259"/>
      <c r="P877" s="257"/>
    </row>
    <row r="878" spans="1:16" ht="25.5" x14ac:dyDescent="0.25">
      <c r="A878" s="610" t="s">
        <v>1007</v>
      </c>
      <c r="B878" s="343" t="s">
        <v>995</v>
      </c>
      <c r="C878" s="471">
        <v>39600000</v>
      </c>
      <c r="D878" s="317">
        <v>0</v>
      </c>
      <c r="E878" s="317">
        <v>0</v>
      </c>
      <c r="F878" s="317">
        <v>0</v>
      </c>
      <c r="G878" s="317">
        <v>0</v>
      </c>
      <c r="H878" s="148">
        <v>39600000</v>
      </c>
      <c r="I878" s="259">
        <v>12600000</v>
      </c>
      <c r="J878" s="259">
        <v>12600000</v>
      </c>
      <c r="K878" s="259">
        <v>0</v>
      </c>
      <c r="L878" s="259">
        <v>2760000</v>
      </c>
      <c r="M878" s="292">
        <v>27000000</v>
      </c>
      <c r="N878" s="292">
        <v>0</v>
      </c>
      <c r="O878" s="292">
        <v>9840000</v>
      </c>
      <c r="P878" s="473">
        <v>0.31818181818181818</v>
      </c>
    </row>
    <row r="879" spans="1:16" x14ac:dyDescent="0.25">
      <c r="A879" s="610"/>
      <c r="B879" s="260"/>
      <c r="C879" s="471"/>
      <c r="D879" s="257"/>
      <c r="E879" s="257"/>
      <c r="F879" s="257"/>
      <c r="G879" s="257"/>
      <c r="H879" s="257"/>
      <c r="I879" s="252"/>
      <c r="J879" s="252"/>
      <c r="K879" s="257"/>
      <c r="L879" s="252"/>
      <c r="M879" s="252"/>
      <c r="N879" s="252"/>
      <c r="O879" s="252"/>
      <c r="P879" s="252"/>
    </row>
    <row r="880" spans="1:16" x14ac:dyDescent="0.25">
      <c r="A880" s="610"/>
      <c r="B880" s="476" t="s">
        <v>710</v>
      </c>
      <c r="C880" s="471"/>
      <c r="D880" s="257"/>
      <c r="E880" s="257"/>
      <c r="F880" s="257"/>
      <c r="G880" s="257"/>
      <c r="H880" s="257"/>
      <c r="I880" s="252"/>
      <c r="J880" s="252"/>
      <c r="K880" s="257"/>
      <c r="L880" s="252"/>
      <c r="M880" s="252"/>
      <c r="N880" s="252"/>
      <c r="O880" s="252"/>
      <c r="P880" s="252"/>
    </row>
    <row r="881" spans="1:16" x14ac:dyDescent="0.25">
      <c r="A881" s="610">
        <v>2210206</v>
      </c>
      <c r="B881" s="260" t="s">
        <v>1008</v>
      </c>
      <c r="C881" s="471"/>
      <c r="D881" s="257"/>
      <c r="E881" s="257"/>
      <c r="F881" s="257"/>
      <c r="G881" s="257"/>
      <c r="H881" s="257"/>
      <c r="I881" s="252"/>
      <c r="J881" s="252"/>
      <c r="K881" s="257"/>
      <c r="L881" s="252"/>
      <c r="M881" s="252"/>
      <c r="N881" s="252"/>
      <c r="O881" s="252"/>
      <c r="P881" s="252"/>
    </row>
    <row r="882" spans="1:16" x14ac:dyDescent="0.25">
      <c r="A882" s="610">
        <v>22102061</v>
      </c>
      <c r="B882" s="343" t="s">
        <v>303</v>
      </c>
      <c r="C882" s="471">
        <v>276161078</v>
      </c>
      <c r="D882" s="317">
        <v>0</v>
      </c>
      <c r="E882" s="317">
        <v>0</v>
      </c>
      <c r="F882" s="317">
        <v>0</v>
      </c>
      <c r="G882" s="317">
        <v>49000000</v>
      </c>
      <c r="H882" s="148">
        <v>227161078</v>
      </c>
      <c r="I882" s="477">
        <v>223161078</v>
      </c>
      <c r="J882" s="477">
        <v>129548380</v>
      </c>
      <c r="K882" s="148">
        <v>0</v>
      </c>
      <c r="L882" s="148">
        <v>60108380</v>
      </c>
      <c r="M882" s="292">
        <v>4000000</v>
      </c>
      <c r="N882" s="292">
        <v>93612698</v>
      </c>
      <c r="O882" s="292">
        <v>69440000</v>
      </c>
      <c r="P882" s="473">
        <v>0.57029303233012474</v>
      </c>
    </row>
    <row r="883" spans="1:16" ht="25.5" x14ac:dyDescent="0.25">
      <c r="A883" s="610">
        <v>22102063</v>
      </c>
      <c r="B883" s="343" t="s">
        <v>995</v>
      </c>
      <c r="C883" s="471">
        <v>117602455</v>
      </c>
      <c r="D883" s="317">
        <v>0</v>
      </c>
      <c r="E883" s="317">
        <v>0</v>
      </c>
      <c r="F883" s="317">
        <v>0</v>
      </c>
      <c r="G883" s="317">
        <v>0</v>
      </c>
      <c r="H883" s="478">
        <v>117602455</v>
      </c>
      <c r="I883" s="477">
        <v>117602455</v>
      </c>
      <c r="J883" s="477">
        <v>117602455</v>
      </c>
      <c r="K883" s="148">
        <v>0</v>
      </c>
      <c r="L883" s="148">
        <v>9402455</v>
      </c>
      <c r="M883" s="292">
        <v>0</v>
      </c>
      <c r="N883" s="292">
        <v>0</v>
      </c>
      <c r="O883" s="292">
        <v>108200000</v>
      </c>
      <c r="P883" s="473">
        <v>1</v>
      </c>
    </row>
    <row r="884" spans="1:16" x14ac:dyDescent="0.25">
      <c r="A884" s="610">
        <v>22102067</v>
      </c>
      <c r="B884" s="343" t="s">
        <v>1009</v>
      </c>
      <c r="C884" s="471">
        <v>50000000</v>
      </c>
      <c r="D884" s="317">
        <v>0</v>
      </c>
      <c r="E884" s="317">
        <v>0</v>
      </c>
      <c r="F884" s="317">
        <v>0</v>
      </c>
      <c r="G884" s="317">
        <v>0</v>
      </c>
      <c r="H884" s="478">
        <v>50000000</v>
      </c>
      <c r="I884" s="148">
        <v>50000000</v>
      </c>
      <c r="J884" s="148">
        <v>3000000</v>
      </c>
      <c r="K884" s="148">
        <v>0</v>
      </c>
      <c r="L884" s="148">
        <v>3000000</v>
      </c>
      <c r="M884" s="292">
        <v>0</v>
      </c>
      <c r="N884" s="292">
        <v>47000000</v>
      </c>
      <c r="O884" s="292">
        <v>0</v>
      </c>
      <c r="P884" s="473">
        <v>0.06</v>
      </c>
    </row>
    <row r="885" spans="1:16" x14ac:dyDescent="0.25">
      <c r="A885" s="610">
        <v>22102068</v>
      </c>
      <c r="B885" s="343" t="s">
        <v>1010</v>
      </c>
      <c r="C885" s="471">
        <v>406395832</v>
      </c>
      <c r="D885" s="317">
        <v>0</v>
      </c>
      <c r="E885" s="317">
        <v>0</v>
      </c>
      <c r="F885" s="317">
        <v>0</v>
      </c>
      <c r="G885" s="317">
        <v>0</v>
      </c>
      <c r="H885" s="478">
        <v>406395832</v>
      </c>
      <c r="I885" s="477">
        <v>357035832</v>
      </c>
      <c r="J885" s="477">
        <v>239585832</v>
      </c>
      <c r="K885" s="148">
        <v>0</v>
      </c>
      <c r="L885" s="148">
        <v>168629098</v>
      </c>
      <c r="M885" s="292">
        <v>49360000</v>
      </c>
      <c r="N885" s="292">
        <v>117450000</v>
      </c>
      <c r="O885" s="292">
        <v>70956734</v>
      </c>
      <c r="P885" s="473">
        <v>0.58953811317631821</v>
      </c>
    </row>
    <row r="886" spans="1:16" ht="25.5" x14ac:dyDescent="0.25">
      <c r="A886" s="610">
        <v>22102069</v>
      </c>
      <c r="B886" s="343" t="s">
        <v>1011</v>
      </c>
      <c r="C886" s="148">
        <v>0</v>
      </c>
      <c r="D886" s="259">
        <v>219500000</v>
      </c>
      <c r="E886" s="259">
        <v>0</v>
      </c>
      <c r="F886" s="259">
        <v>0</v>
      </c>
      <c r="G886" s="259">
        <v>0</v>
      </c>
      <c r="H886" s="478">
        <v>219500000</v>
      </c>
      <c r="I886" s="479">
        <v>219500000</v>
      </c>
      <c r="J886" s="479">
        <v>0</v>
      </c>
      <c r="K886" s="148">
        <v>0</v>
      </c>
      <c r="L886" s="148">
        <v>0</v>
      </c>
      <c r="M886" s="292">
        <v>0</v>
      </c>
      <c r="N886" s="292">
        <v>219500000</v>
      </c>
      <c r="O886" s="292">
        <v>0</v>
      </c>
      <c r="P886" s="473">
        <v>0</v>
      </c>
    </row>
    <row r="887" spans="1:16" x14ac:dyDescent="0.25">
      <c r="A887" s="610"/>
      <c r="B887" s="260"/>
      <c r="C887" s="471"/>
      <c r="D887" s="257"/>
      <c r="E887" s="257"/>
      <c r="F887" s="257"/>
      <c r="G887" s="257"/>
      <c r="H887" s="257"/>
      <c r="I887" s="252"/>
      <c r="J887" s="252"/>
      <c r="K887" s="257"/>
      <c r="L887" s="252"/>
      <c r="M887" s="252"/>
      <c r="N887" s="252"/>
      <c r="O887" s="252"/>
      <c r="P887" s="252"/>
    </row>
    <row r="888" spans="1:16" ht="25.5" x14ac:dyDescent="0.25">
      <c r="A888" s="610">
        <v>2210220</v>
      </c>
      <c r="B888" s="448" t="s">
        <v>1012</v>
      </c>
      <c r="C888" s="471"/>
      <c r="D888" s="148"/>
      <c r="E888" s="148"/>
      <c r="F888" s="148"/>
      <c r="G888" s="148"/>
      <c r="H888" s="148"/>
      <c r="I888" s="148"/>
      <c r="J888" s="148"/>
      <c r="K888" s="148"/>
      <c r="L888" s="148"/>
      <c r="M888" s="148"/>
      <c r="N888" s="148"/>
      <c r="O888" s="148"/>
      <c r="P888" s="480"/>
    </row>
    <row r="889" spans="1:16" x14ac:dyDescent="0.25">
      <c r="A889" s="610">
        <v>22102202</v>
      </c>
      <c r="B889" s="351" t="s">
        <v>1013</v>
      </c>
      <c r="C889" s="148">
        <v>0</v>
      </c>
      <c r="D889" s="148">
        <v>200000000</v>
      </c>
      <c r="E889" s="148">
        <v>0</v>
      </c>
      <c r="F889" s="148">
        <v>0</v>
      </c>
      <c r="G889" s="148">
        <v>0</v>
      </c>
      <c r="H889" s="148">
        <v>200000000</v>
      </c>
      <c r="I889" s="148">
        <v>200000000</v>
      </c>
      <c r="J889" s="148">
        <v>200000000</v>
      </c>
      <c r="K889" s="148">
        <v>0</v>
      </c>
      <c r="L889" s="148">
        <v>0</v>
      </c>
      <c r="M889" s="292">
        <v>0</v>
      </c>
      <c r="N889" s="292">
        <v>0</v>
      </c>
      <c r="O889" s="292">
        <v>200000000</v>
      </c>
      <c r="P889" s="473">
        <v>1</v>
      </c>
    </row>
    <row r="890" spans="1:16" ht="25.5" x14ac:dyDescent="0.25">
      <c r="A890" s="610">
        <v>22102203</v>
      </c>
      <c r="B890" s="343" t="s">
        <v>995</v>
      </c>
      <c r="C890" s="471">
        <v>440800000</v>
      </c>
      <c r="D890" s="317">
        <v>0</v>
      </c>
      <c r="E890" s="317">
        <v>0</v>
      </c>
      <c r="F890" s="317">
        <v>0</v>
      </c>
      <c r="G890" s="317">
        <v>0</v>
      </c>
      <c r="H890" s="148">
        <v>440800000</v>
      </c>
      <c r="I890" s="148">
        <v>369300000</v>
      </c>
      <c r="J890" s="148">
        <v>369300000</v>
      </c>
      <c r="K890" s="148">
        <v>0</v>
      </c>
      <c r="L890" s="148">
        <v>210526666</v>
      </c>
      <c r="M890" s="292">
        <v>71500000</v>
      </c>
      <c r="N890" s="292">
        <v>0</v>
      </c>
      <c r="O890" s="292">
        <v>158773334</v>
      </c>
      <c r="P890" s="473">
        <v>0.8377949183303085</v>
      </c>
    </row>
    <row r="891" spans="1:16" ht="25.5" x14ac:dyDescent="0.25">
      <c r="A891" s="610">
        <v>22102204</v>
      </c>
      <c r="B891" s="343" t="s">
        <v>1001</v>
      </c>
      <c r="C891" s="148">
        <v>0</v>
      </c>
      <c r="D891" s="259">
        <v>320500000</v>
      </c>
      <c r="E891" s="259">
        <v>0</v>
      </c>
      <c r="F891" s="259">
        <v>0</v>
      </c>
      <c r="G891" s="259">
        <v>0</v>
      </c>
      <c r="H891" s="148">
        <v>320500000</v>
      </c>
      <c r="I891" s="148">
        <v>300000000</v>
      </c>
      <c r="J891" s="148">
        <v>300000000</v>
      </c>
      <c r="K891" s="148">
        <v>0</v>
      </c>
      <c r="L891" s="148">
        <v>0</v>
      </c>
      <c r="M891" s="292">
        <v>20500000</v>
      </c>
      <c r="N891" s="292">
        <v>0</v>
      </c>
      <c r="O891" s="292">
        <v>300000000</v>
      </c>
      <c r="P891" s="473">
        <v>0.93603744149765988</v>
      </c>
    </row>
    <row r="892" spans="1:16" x14ac:dyDescent="0.25">
      <c r="A892" s="610"/>
      <c r="B892" s="343"/>
      <c r="C892" s="471"/>
      <c r="D892" s="481"/>
      <c r="E892" s="259"/>
      <c r="F892" s="259"/>
      <c r="G892" s="259"/>
      <c r="H892" s="148"/>
      <c r="I892" s="259"/>
      <c r="J892" s="259"/>
      <c r="K892" s="259"/>
      <c r="L892" s="259"/>
      <c r="M892" s="292"/>
      <c r="N892" s="292"/>
      <c r="O892" s="292"/>
      <c r="P892" s="473"/>
    </row>
    <row r="893" spans="1:16" ht="25.5" x14ac:dyDescent="0.25">
      <c r="A893" s="610">
        <v>2210233</v>
      </c>
      <c r="B893" s="448" t="s">
        <v>1014</v>
      </c>
      <c r="C893" s="471"/>
      <c r="D893" s="148"/>
      <c r="E893" s="148"/>
      <c r="F893" s="148"/>
      <c r="G893" s="148"/>
      <c r="H893" s="148"/>
      <c r="I893" s="148"/>
      <c r="J893" s="148"/>
      <c r="K893" s="148"/>
      <c r="L893" s="148"/>
      <c r="M893" s="148"/>
      <c r="N893" s="148"/>
      <c r="O893" s="148"/>
      <c r="P893" s="480"/>
    </row>
    <row r="894" spans="1:16" ht="25.5" x14ac:dyDescent="0.25">
      <c r="A894" s="610">
        <v>22102333</v>
      </c>
      <c r="B894" s="343" t="s">
        <v>995</v>
      </c>
      <c r="C894" s="471">
        <v>215000000</v>
      </c>
      <c r="D894" s="317">
        <v>33000000</v>
      </c>
      <c r="E894" s="317">
        <v>0</v>
      </c>
      <c r="F894" s="317">
        <v>0</v>
      </c>
      <c r="G894" s="317">
        <v>0</v>
      </c>
      <c r="H894" s="148">
        <v>248000000</v>
      </c>
      <c r="I894" s="148">
        <v>185800000</v>
      </c>
      <c r="J894" s="148">
        <v>185800000</v>
      </c>
      <c r="K894" s="148">
        <v>0</v>
      </c>
      <c r="L894" s="148">
        <v>69960000</v>
      </c>
      <c r="M894" s="292">
        <v>62200000</v>
      </c>
      <c r="N894" s="292">
        <v>0</v>
      </c>
      <c r="O894" s="292">
        <v>115840000</v>
      </c>
      <c r="P894" s="473">
        <v>0.74919354838709673</v>
      </c>
    </row>
    <row r="895" spans="1:16" x14ac:dyDescent="0.25">
      <c r="A895" s="610">
        <v>22102338</v>
      </c>
      <c r="B895" s="343" t="s">
        <v>1010</v>
      </c>
      <c r="C895" s="471">
        <v>60000000</v>
      </c>
      <c r="D895" s="317">
        <v>0</v>
      </c>
      <c r="E895" s="317">
        <v>0</v>
      </c>
      <c r="F895" s="317">
        <v>0</v>
      </c>
      <c r="G895" s="317">
        <v>0</v>
      </c>
      <c r="H895" s="148">
        <v>60000000</v>
      </c>
      <c r="I895" s="148">
        <v>60000000</v>
      </c>
      <c r="J895" s="148">
        <v>0</v>
      </c>
      <c r="K895" s="148">
        <v>0</v>
      </c>
      <c r="L895" s="148">
        <v>0</v>
      </c>
      <c r="M895" s="292">
        <v>0</v>
      </c>
      <c r="N895" s="292">
        <v>60000000</v>
      </c>
      <c r="O895" s="292">
        <v>0</v>
      </c>
      <c r="P895" s="473">
        <v>0</v>
      </c>
    </row>
    <row r="896" spans="1:16" x14ac:dyDescent="0.25">
      <c r="A896" s="610"/>
      <c r="B896" s="343"/>
      <c r="C896" s="471"/>
      <c r="D896" s="259"/>
      <c r="E896" s="259"/>
      <c r="F896" s="259"/>
      <c r="G896" s="259"/>
      <c r="H896" s="148"/>
      <c r="I896" s="148"/>
      <c r="J896" s="148"/>
      <c r="K896" s="148"/>
      <c r="L896" s="148"/>
      <c r="M896" s="292"/>
      <c r="N896" s="292"/>
      <c r="O896" s="292"/>
      <c r="P896" s="473"/>
    </row>
    <row r="897" spans="1:16" x14ac:dyDescent="0.25">
      <c r="A897" s="610"/>
      <c r="B897" s="343"/>
      <c r="C897" s="471"/>
      <c r="D897" s="481"/>
      <c r="E897" s="259"/>
      <c r="F897" s="259"/>
      <c r="G897" s="259"/>
      <c r="H897" s="148"/>
      <c r="I897" s="259"/>
      <c r="J897" s="259"/>
      <c r="K897" s="259"/>
      <c r="L897" s="259"/>
      <c r="M897" s="292"/>
      <c r="N897" s="292"/>
      <c r="O897" s="292"/>
      <c r="P897" s="473"/>
    </row>
    <row r="898" spans="1:16" ht="25.5" x14ac:dyDescent="0.25">
      <c r="A898" s="610">
        <v>2210239</v>
      </c>
      <c r="B898" s="448" t="s">
        <v>1015</v>
      </c>
      <c r="C898" s="471"/>
      <c r="D898" s="148"/>
      <c r="E898" s="148"/>
      <c r="F898" s="148"/>
      <c r="G898" s="148"/>
      <c r="H898" s="148"/>
      <c r="I898" s="148"/>
      <c r="J898" s="148"/>
      <c r="K898" s="148"/>
      <c r="L898" s="148"/>
      <c r="M898" s="148"/>
      <c r="N898" s="148"/>
      <c r="O898" s="148"/>
      <c r="P898" s="480"/>
    </row>
    <row r="899" spans="1:16" ht="25.5" x14ac:dyDescent="0.25">
      <c r="A899" s="610">
        <v>22102393</v>
      </c>
      <c r="B899" s="343" t="s">
        <v>995</v>
      </c>
      <c r="C899" s="471">
        <v>454257469</v>
      </c>
      <c r="D899" s="317">
        <v>0</v>
      </c>
      <c r="E899" s="317">
        <v>0</v>
      </c>
      <c r="F899" s="317">
        <v>0</v>
      </c>
      <c r="G899" s="317">
        <v>0</v>
      </c>
      <c r="H899" s="148">
        <v>454257469</v>
      </c>
      <c r="I899" s="148">
        <v>344150000</v>
      </c>
      <c r="J899" s="148">
        <v>344150000</v>
      </c>
      <c r="K899" s="148">
        <v>0</v>
      </c>
      <c r="L899" s="148">
        <v>228349999</v>
      </c>
      <c r="M899" s="292">
        <v>110107469</v>
      </c>
      <c r="N899" s="292">
        <v>0</v>
      </c>
      <c r="O899" s="292">
        <v>115800001</v>
      </c>
      <c r="P899" s="480">
        <v>0.75760999760248304</v>
      </c>
    </row>
    <row r="900" spans="1:16" ht="25.5" x14ac:dyDescent="0.25">
      <c r="A900" s="610">
        <v>22102395</v>
      </c>
      <c r="B900" s="343" t="s">
        <v>1016</v>
      </c>
      <c r="C900" s="148">
        <v>0</v>
      </c>
      <c r="D900" s="317">
        <v>120000000</v>
      </c>
      <c r="E900" s="317">
        <v>0</v>
      </c>
      <c r="F900" s="317">
        <v>0</v>
      </c>
      <c r="G900" s="317">
        <v>0</v>
      </c>
      <c r="H900" s="148">
        <v>120000000</v>
      </c>
      <c r="I900" s="148">
        <v>120000000</v>
      </c>
      <c r="J900" s="148">
        <v>120000000</v>
      </c>
      <c r="K900" s="148">
        <v>0</v>
      </c>
      <c r="L900" s="148">
        <v>120000000</v>
      </c>
      <c r="M900" s="292">
        <v>0</v>
      </c>
      <c r="N900" s="292">
        <v>0</v>
      </c>
      <c r="O900" s="292">
        <v>0</v>
      </c>
      <c r="P900" s="480">
        <v>1</v>
      </c>
    </row>
    <row r="901" spans="1:16" x14ac:dyDescent="0.25">
      <c r="A901" s="610">
        <v>22102398</v>
      </c>
      <c r="B901" s="343" t="s">
        <v>1017</v>
      </c>
      <c r="C901" s="471">
        <v>126423615</v>
      </c>
      <c r="D901" s="317">
        <v>0</v>
      </c>
      <c r="E901" s="317">
        <v>0</v>
      </c>
      <c r="F901" s="317">
        <v>0</v>
      </c>
      <c r="G901" s="317">
        <v>0</v>
      </c>
      <c r="H901" s="287">
        <v>126423615</v>
      </c>
      <c r="I901" s="148">
        <v>94500000</v>
      </c>
      <c r="J901" s="148">
        <v>40500000</v>
      </c>
      <c r="K901" s="148">
        <v>0</v>
      </c>
      <c r="L901" s="148">
        <v>28350000</v>
      </c>
      <c r="M901" s="292">
        <v>31923615</v>
      </c>
      <c r="N901" s="292">
        <v>54000000</v>
      </c>
      <c r="O901" s="292">
        <v>12150000</v>
      </c>
      <c r="P901" s="480">
        <v>0.32035154191722803</v>
      </c>
    </row>
    <row r="902" spans="1:16" ht="25.5" x14ac:dyDescent="0.25">
      <c r="A902" s="610">
        <v>22102399</v>
      </c>
      <c r="B902" s="343" t="s">
        <v>1011</v>
      </c>
      <c r="C902" s="148">
        <v>0</v>
      </c>
      <c r="D902" s="259">
        <v>128454319.90000001</v>
      </c>
      <c r="E902" s="259">
        <v>0</v>
      </c>
      <c r="F902" s="259">
        <v>0</v>
      </c>
      <c r="G902" s="259">
        <v>0</v>
      </c>
      <c r="H902" s="287">
        <v>128454319.90000001</v>
      </c>
      <c r="I902" s="148">
        <v>0</v>
      </c>
      <c r="J902" s="148">
        <v>0</v>
      </c>
      <c r="K902" s="148">
        <v>0</v>
      </c>
      <c r="L902" s="148">
        <v>0</v>
      </c>
      <c r="M902" s="292">
        <v>128454319.90000001</v>
      </c>
      <c r="N902" s="292">
        <v>0</v>
      </c>
      <c r="O902" s="292">
        <v>0</v>
      </c>
      <c r="P902" s="480">
        <v>0</v>
      </c>
    </row>
    <row r="903" spans="1:16" x14ac:dyDescent="0.25">
      <c r="A903" s="610"/>
      <c r="B903" s="343"/>
      <c r="C903" s="471"/>
      <c r="D903" s="481"/>
      <c r="E903" s="259"/>
      <c r="F903" s="259"/>
      <c r="G903" s="259"/>
      <c r="H903" s="148"/>
      <c r="I903" s="259"/>
      <c r="J903" s="259"/>
      <c r="K903" s="259"/>
      <c r="L903" s="317"/>
      <c r="M903" s="292"/>
      <c r="N903" s="292"/>
      <c r="O903" s="292"/>
      <c r="P903" s="473"/>
    </row>
    <row r="904" spans="1:16" ht="25.5" x14ac:dyDescent="0.25">
      <c r="A904" s="610">
        <v>2210241</v>
      </c>
      <c r="B904" s="448" t="s">
        <v>1018</v>
      </c>
      <c r="C904" s="471"/>
      <c r="D904" s="148"/>
      <c r="E904" s="148"/>
      <c r="F904" s="148"/>
      <c r="G904" s="148"/>
      <c r="H904" s="148"/>
      <c r="I904" s="148"/>
      <c r="J904" s="148"/>
      <c r="K904" s="148"/>
      <c r="L904" s="152"/>
      <c r="M904" s="148"/>
      <c r="N904" s="148"/>
      <c r="O904" s="148"/>
      <c r="P904" s="480"/>
    </row>
    <row r="905" spans="1:16" ht="27" customHeight="1" x14ac:dyDescent="0.25">
      <c r="A905" s="610">
        <v>22102413</v>
      </c>
      <c r="B905" s="343" t="s">
        <v>995</v>
      </c>
      <c r="C905" s="471">
        <v>336924360</v>
      </c>
      <c r="D905" s="317">
        <v>133010805</v>
      </c>
      <c r="E905" s="317">
        <v>0</v>
      </c>
      <c r="F905" s="317">
        <v>0</v>
      </c>
      <c r="G905" s="317">
        <v>0</v>
      </c>
      <c r="H905" s="148">
        <v>469935165</v>
      </c>
      <c r="I905" s="148">
        <v>372924360</v>
      </c>
      <c r="J905" s="148">
        <v>372924360</v>
      </c>
      <c r="K905" s="148">
        <v>8000000</v>
      </c>
      <c r="L905" s="353">
        <v>165734098</v>
      </c>
      <c r="M905" s="292">
        <v>97010805</v>
      </c>
      <c r="N905" s="292">
        <v>0</v>
      </c>
      <c r="O905" s="292">
        <v>199190262</v>
      </c>
      <c r="P905" s="480">
        <v>0.79356555494203118</v>
      </c>
    </row>
    <row r="906" spans="1:16" ht="15" x14ac:dyDescent="0.25">
      <c r="A906" s="610">
        <v>22102414</v>
      </c>
      <c r="B906" s="343" t="s">
        <v>1013</v>
      </c>
      <c r="C906" s="148">
        <v>0</v>
      </c>
      <c r="D906" s="259">
        <v>195948433.77000001</v>
      </c>
      <c r="E906" s="259">
        <v>0</v>
      </c>
      <c r="F906" s="259">
        <v>0</v>
      </c>
      <c r="G906" s="259">
        <v>0</v>
      </c>
      <c r="H906" s="148">
        <v>195948433.77000001</v>
      </c>
      <c r="I906" s="148">
        <v>195948433.77000001</v>
      </c>
      <c r="J906" s="148">
        <v>195948433.77000001</v>
      </c>
      <c r="K906" s="148">
        <v>58784530.130000003</v>
      </c>
      <c r="L906" s="353">
        <v>0</v>
      </c>
      <c r="M906" s="292">
        <v>0</v>
      </c>
      <c r="N906" s="292">
        <v>0</v>
      </c>
      <c r="O906" s="292">
        <v>137163903.64000002</v>
      </c>
      <c r="P906" s="480">
        <v>1</v>
      </c>
    </row>
    <row r="907" spans="1:16" ht="25.5" x14ac:dyDescent="0.25">
      <c r="A907" s="610">
        <v>22102415</v>
      </c>
      <c r="B907" s="343" t="s">
        <v>1001</v>
      </c>
      <c r="C907" s="148">
        <v>0</v>
      </c>
      <c r="D907" s="259">
        <v>348701726.32999998</v>
      </c>
      <c r="E907" s="259">
        <v>0</v>
      </c>
      <c r="F907" s="259">
        <v>0</v>
      </c>
      <c r="G907" s="259">
        <v>0</v>
      </c>
      <c r="H907" s="148">
        <v>348701726.32999998</v>
      </c>
      <c r="I907" s="148">
        <v>341712531.32999998</v>
      </c>
      <c r="J907" s="148">
        <v>341712531.32999998</v>
      </c>
      <c r="K907" s="148">
        <v>102513759.40000001</v>
      </c>
      <c r="L907" s="353">
        <v>0</v>
      </c>
      <c r="M907" s="292">
        <v>6989195</v>
      </c>
      <c r="N907" s="292">
        <v>0</v>
      </c>
      <c r="O907" s="292">
        <v>239198771.92999998</v>
      </c>
      <c r="P907" s="480">
        <v>0.97995652309049464</v>
      </c>
    </row>
    <row r="908" spans="1:16" ht="15" x14ac:dyDescent="0.25">
      <c r="A908" s="610"/>
      <c r="B908" s="343"/>
      <c r="C908" s="471"/>
      <c r="D908" s="259"/>
      <c r="E908" s="259"/>
      <c r="F908" s="259"/>
      <c r="G908" s="259"/>
      <c r="H908" s="148"/>
      <c r="I908" s="148"/>
      <c r="J908" s="148">
        <v>0</v>
      </c>
      <c r="K908" s="148"/>
      <c r="L908" s="353"/>
      <c r="M908" s="292"/>
      <c r="N908" s="292"/>
      <c r="O908" s="292"/>
      <c r="P908" s="480"/>
    </row>
    <row r="909" spans="1:16" x14ac:dyDescent="0.25">
      <c r="A909" s="610"/>
      <c r="B909" s="343"/>
      <c r="C909" s="471"/>
      <c r="D909" s="481"/>
      <c r="E909" s="259"/>
      <c r="F909" s="259"/>
      <c r="G909" s="259"/>
      <c r="H909" s="148"/>
      <c r="I909" s="259"/>
      <c r="J909" s="259"/>
      <c r="K909" s="259"/>
      <c r="L909" s="317"/>
      <c r="M909" s="292"/>
      <c r="N909" s="292"/>
      <c r="O909" s="292"/>
      <c r="P909" s="473"/>
    </row>
    <row r="910" spans="1:16" x14ac:dyDescent="0.25">
      <c r="A910" s="610">
        <v>2210242</v>
      </c>
      <c r="B910" s="448" t="s">
        <v>1019</v>
      </c>
      <c r="C910" s="471"/>
      <c r="D910" s="148"/>
      <c r="E910" s="148"/>
      <c r="F910" s="148"/>
      <c r="G910" s="148"/>
      <c r="H910" s="148"/>
      <c r="I910" s="148"/>
      <c r="J910" s="148"/>
      <c r="K910" s="148"/>
      <c r="L910" s="152"/>
      <c r="M910" s="148"/>
      <c r="N910" s="148"/>
      <c r="O910" s="148"/>
      <c r="P910" s="480"/>
    </row>
    <row r="911" spans="1:16" ht="25.5" x14ac:dyDescent="0.25">
      <c r="A911" s="610">
        <v>22102423</v>
      </c>
      <c r="B911" s="343" t="s">
        <v>995</v>
      </c>
      <c r="C911" s="471">
        <v>58300000</v>
      </c>
      <c r="D911" s="317">
        <v>0</v>
      </c>
      <c r="E911" s="317">
        <v>0</v>
      </c>
      <c r="F911" s="317">
        <v>0</v>
      </c>
      <c r="G911" s="317">
        <v>0</v>
      </c>
      <c r="H911" s="148">
        <v>58300000</v>
      </c>
      <c r="I911" s="148">
        <v>48300000</v>
      </c>
      <c r="J911" s="148">
        <v>48300000</v>
      </c>
      <c r="K911" s="148">
        <v>0</v>
      </c>
      <c r="L911" s="148">
        <v>24326667</v>
      </c>
      <c r="M911" s="292">
        <v>10000000</v>
      </c>
      <c r="N911" s="292">
        <v>0</v>
      </c>
      <c r="O911" s="292">
        <v>23973333</v>
      </c>
      <c r="P911" s="480">
        <v>0.82847341337907376</v>
      </c>
    </row>
    <row r="912" spans="1:16" x14ac:dyDescent="0.25">
      <c r="A912" s="610"/>
      <c r="B912" s="343"/>
      <c r="C912" s="471"/>
      <c r="D912" s="481"/>
      <c r="E912" s="259"/>
      <c r="F912" s="259"/>
      <c r="G912" s="259"/>
      <c r="H912" s="148"/>
      <c r="I912" s="259"/>
      <c r="J912" s="259"/>
      <c r="K912" s="259"/>
      <c r="L912" s="259"/>
      <c r="M912" s="292"/>
      <c r="N912" s="292"/>
      <c r="O912" s="292"/>
      <c r="P912" s="473"/>
    </row>
    <row r="913" spans="1:16" ht="38.25" x14ac:dyDescent="0.25">
      <c r="A913" s="610">
        <v>2210246</v>
      </c>
      <c r="B913" s="448" t="s">
        <v>1020</v>
      </c>
      <c r="C913" s="471"/>
      <c r="D913" s="148"/>
      <c r="E913" s="148"/>
      <c r="F913" s="148"/>
      <c r="G913" s="148"/>
      <c r="H913" s="148"/>
      <c r="I913" s="148"/>
      <c r="J913" s="148"/>
      <c r="K913" s="148"/>
      <c r="L913" s="148"/>
      <c r="M913" s="148"/>
      <c r="N913" s="148"/>
      <c r="O913" s="148"/>
      <c r="P913" s="480"/>
    </row>
    <row r="914" spans="1:16" x14ac:dyDescent="0.25">
      <c r="A914" s="610">
        <v>22102461</v>
      </c>
      <c r="B914" s="343" t="s">
        <v>303</v>
      </c>
      <c r="C914" s="471">
        <v>250000000</v>
      </c>
      <c r="D914" s="317">
        <v>0</v>
      </c>
      <c r="E914" s="317">
        <v>0</v>
      </c>
      <c r="F914" s="317">
        <v>0</v>
      </c>
      <c r="G914" s="317">
        <v>0</v>
      </c>
      <c r="H914" s="148">
        <v>250000000</v>
      </c>
      <c r="I914" s="148">
        <v>250000000</v>
      </c>
      <c r="J914" s="148">
        <v>250000000</v>
      </c>
      <c r="K914" s="148">
        <v>0</v>
      </c>
      <c r="L914" s="148">
        <v>157500000</v>
      </c>
      <c r="M914" s="292">
        <v>0</v>
      </c>
      <c r="N914" s="292">
        <v>0</v>
      </c>
      <c r="O914" s="292">
        <v>92500000</v>
      </c>
      <c r="P914" s="480">
        <v>1</v>
      </c>
    </row>
    <row r="915" spans="1:16" ht="25.5" x14ac:dyDescent="0.25">
      <c r="A915" s="610">
        <v>22102463</v>
      </c>
      <c r="B915" s="343" t="s">
        <v>995</v>
      </c>
      <c r="C915" s="471">
        <v>414097545</v>
      </c>
      <c r="D915" s="317">
        <v>0</v>
      </c>
      <c r="E915" s="317">
        <v>0</v>
      </c>
      <c r="F915" s="317">
        <v>0</v>
      </c>
      <c r="G915" s="317">
        <v>0</v>
      </c>
      <c r="H915" s="148">
        <v>414097545</v>
      </c>
      <c r="I915" s="148">
        <v>412866666.32999998</v>
      </c>
      <c r="J915" s="148">
        <v>412866666.32999998</v>
      </c>
      <c r="K915" s="148">
        <v>0</v>
      </c>
      <c r="L915" s="148">
        <v>279423334</v>
      </c>
      <c r="M915" s="292">
        <v>1230878.6700000167</v>
      </c>
      <c r="N915" s="292">
        <v>0</v>
      </c>
      <c r="O915" s="292">
        <v>133443332.32999998</v>
      </c>
      <c r="P915" s="480">
        <v>0.99702756346937527</v>
      </c>
    </row>
    <row r="916" spans="1:16" ht="25.5" x14ac:dyDescent="0.25">
      <c r="A916" s="610">
        <v>22102464</v>
      </c>
      <c r="B916" s="343" t="s">
        <v>1001</v>
      </c>
      <c r="C916" s="148">
        <v>0</v>
      </c>
      <c r="D916" s="317">
        <v>45002455</v>
      </c>
      <c r="E916" s="317">
        <v>0</v>
      </c>
      <c r="F916" s="317">
        <v>0</v>
      </c>
      <c r="G916" s="317">
        <v>0</v>
      </c>
      <c r="H916" s="148">
        <v>45002455</v>
      </c>
      <c r="I916" s="148">
        <v>0</v>
      </c>
      <c r="J916" s="148">
        <v>0</v>
      </c>
      <c r="K916" s="148">
        <v>0</v>
      </c>
      <c r="L916" s="148">
        <v>0</v>
      </c>
      <c r="M916" s="292">
        <v>45002455</v>
      </c>
      <c r="N916" s="292">
        <v>0</v>
      </c>
      <c r="O916" s="292">
        <v>0</v>
      </c>
      <c r="P916" s="480">
        <v>0</v>
      </c>
    </row>
    <row r="917" spans="1:16" x14ac:dyDescent="0.25">
      <c r="A917" s="610">
        <v>22102468</v>
      </c>
      <c r="B917" s="343" t="s">
        <v>1017</v>
      </c>
      <c r="C917" s="471">
        <v>100000000</v>
      </c>
      <c r="D917" s="317">
        <v>0</v>
      </c>
      <c r="E917" s="317">
        <v>0</v>
      </c>
      <c r="F917" s="317">
        <v>0</v>
      </c>
      <c r="G917" s="317">
        <v>0</v>
      </c>
      <c r="H917" s="148">
        <v>100000000</v>
      </c>
      <c r="I917" s="148">
        <v>70900000</v>
      </c>
      <c r="J917" s="148">
        <v>66700000</v>
      </c>
      <c r="K917" s="148">
        <v>0</v>
      </c>
      <c r="L917" s="148">
        <v>25413333</v>
      </c>
      <c r="M917" s="292">
        <v>29100000</v>
      </c>
      <c r="N917" s="292">
        <v>4200000</v>
      </c>
      <c r="O917" s="292">
        <v>41286667</v>
      </c>
      <c r="P917" s="480">
        <v>0.66700000000000004</v>
      </c>
    </row>
    <row r="918" spans="1:16" x14ac:dyDescent="0.25">
      <c r="A918" s="610"/>
      <c r="B918" s="343"/>
      <c r="C918" s="471"/>
      <c r="D918" s="481"/>
      <c r="E918" s="259"/>
      <c r="F918" s="259"/>
      <c r="G918" s="259"/>
      <c r="H918" s="148"/>
      <c r="I918" s="259"/>
      <c r="J918" s="259"/>
      <c r="K918" s="259"/>
      <c r="L918" s="259"/>
      <c r="M918" s="292"/>
      <c r="N918" s="292"/>
      <c r="O918" s="292"/>
      <c r="P918" s="473"/>
    </row>
    <row r="919" spans="1:16" ht="25.5" x14ac:dyDescent="0.25">
      <c r="A919" s="610">
        <v>2210247</v>
      </c>
      <c r="B919" s="448" t="s">
        <v>1021</v>
      </c>
      <c r="C919" s="471"/>
      <c r="D919" s="148"/>
      <c r="E919" s="148"/>
      <c r="F919" s="148"/>
      <c r="G919" s="148"/>
      <c r="H919" s="148"/>
      <c r="I919" s="148"/>
      <c r="J919" s="148"/>
      <c r="K919" s="148"/>
      <c r="L919" s="148"/>
      <c r="M919" s="292"/>
      <c r="N919" s="148"/>
      <c r="O919" s="148"/>
      <c r="P919" s="480"/>
    </row>
    <row r="920" spans="1:16" ht="22.5" customHeight="1" x14ac:dyDescent="0.25">
      <c r="A920" s="610">
        <v>22102473</v>
      </c>
      <c r="B920" s="343" t="s">
        <v>995</v>
      </c>
      <c r="C920" s="471">
        <v>452600000</v>
      </c>
      <c r="D920" s="317">
        <v>0</v>
      </c>
      <c r="E920" s="317">
        <v>0</v>
      </c>
      <c r="F920" s="317">
        <v>0</v>
      </c>
      <c r="G920" s="317">
        <v>0</v>
      </c>
      <c r="H920" s="148">
        <v>452600000</v>
      </c>
      <c r="I920" s="482">
        <v>452600000</v>
      </c>
      <c r="J920" s="482">
        <v>452600000</v>
      </c>
      <c r="K920" s="148">
        <v>0</v>
      </c>
      <c r="L920" s="148">
        <v>254504874</v>
      </c>
      <c r="M920" s="292">
        <v>0</v>
      </c>
      <c r="N920" s="292">
        <v>0</v>
      </c>
      <c r="O920" s="292">
        <v>198095126</v>
      </c>
      <c r="P920" s="480">
        <v>1</v>
      </c>
    </row>
    <row r="921" spans="1:16" x14ac:dyDescent="0.25">
      <c r="A921" s="610"/>
      <c r="B921" s="343"/>
      <c r="C921" s="471"/>
      <c r="D921" s="481"/>
      <c r="E921" s="259"/>
      <c r="F921" s="259"/>
      <c r="G921" s="259"/>
      <c r="H921" s="148"/>
      <c r="I921" s="259"/>
      <c r="J921" s="259"/>
      <c r="K921" s="259"/>
      <c r="L921" s="259"/>
      <c r="M921" s="292"/>
      <c r="N921" s="292"/>
      <c r="O921" s="292"/>
      <c r="P921" s="473"/>
    </row>
    <row r="922" spans="1:16" x14ac:dyDescent="0.25">
      <c r="A922" s="610">
        <v>2210506</v>
      </c>
      <c r="B922" s="260" t="s">
        <v>1022</v>
      </c>
      <c r="C922" s="471"/>
      <c r="D922" s="148"/>
      <c r="E922" s="148"/>
      <c r="F922" s="148"/>
      <c r="G922" s="148"/>
      <c r="H922" s="148"/>
      <c r="I922" s="148"/>
      <c r="J922" s="148"/>
      <c r="K922" s="148"/>
      <c r="L922" s="148"/>
      <c r="M922" s="292"/>
      <c r="N922" s="292"/>
      <c r="O922" s="292"/>
      <c r="P922" s="480"/>
    </row>
    <row r="923" spans="1:16" x14ac:dyDescent="0.25">
      <c r="A923" s="610">
        <v>22105061</v>
      </c>
      <c r="B923" s="343" t="s">
        <v>303</v>
      </c>
      <c r="C923" s="471">
        <v>837159404</v>
      </c>
      <c r="D923" s="317">
        <v>0</v>
      </c>
      <c r="E923" s="317">
        <v>0</v>
      </c>
      <c r="F923" s="317">
        <v>0</v>
      </c>
      <c r="G923" s="317">
        <v>0</v>
      </c>
      <c r="H923" s="148">
        <v>837159404</v>
      </c>
      <c r="I923" s="148">
        <v>702159404</v>
      </c>
      <c r="J923" s="148">
        <v>702159404</v>
      </c>
      <c r="K923" s="148">
        <v>0</v>
      </c>
      <c r="L923" s="148">
        <v>212858278</v>
      </c>
      <c r="M923" s="292">
        <v>135000000</v>
      </c>
      <c r="N923" s="292">
        <v>0</v>
      </c>
      <c r="O923" s="292">
        <v>489301126</v>
      </c>
      <c r="P923" s="480">
        <v>0.83874038880174839</v>
      </c>
    </row>
    <row r="924" spans="1:16" ht="25.5" x14ac:dyDescent="0.25">
      <c r="A924" s="610">
        <v>22105063</v>
      </c>
      <c r="B924" s="343" t="s">
        <v>995</v>
      </c>
      <c r="C924" s="471">
        <v>252726179</v>
      </c>
      <c r="D924" s="317">
        <v>0</v>
      </c>
      <c r="E924" s="317">
        <v>0</v>
      </c>
      <c r="F924" s="317">
        <v>0</v>
      </c>
      <c r="G924" s="317">
        <v>0</v>
      </c>
      <c r="H924" s="148">
        <v>252726179</v>
      </c>
      <c r="I924" s="148">
        <v>252726179</v>
      </c>
      <c r="J924" s="148">
        <v>252726179</v>
      </c>
      <c r="K924" s="148">
        <v>0</v>
      </c>
      <c r="L924" s="148">
        <v>87141722</v>
      </c>
      <c r="M924" s="292">
        <v>0</v>
      </c>
      <c r="N924" s="292">
        <v>0</v>
      </c>
      <c r="O924" s="292">
        <v>165584457</v>
      </c>
      <c r="P924" s="480">
        <v>1</v>
      </c>
    </row>
    <row r="925" spans="1:16" x14ac:dyDescent="0.25">
      <c r="A925" s="610"/>
      <c r="B925" s="343"/>
      <c r="C925" s="471"/>
      <c r="D925" s="481"/>
      <c r="E925" s="259"/>
      <c r="F925" s="259"/>
      <c r="G925" s="259"/>
      <c r="H925" s="148"/>
      <c r="I925" s="259"/>
      <c r="J925" s="259"/>
      <c r="K925" s="259"/>
      <c r="L925" s="259"/>
      <c r="M925" s="292"/>
      <c r="N925" s="292"/>
      <c r="O925" s="292"/>
      <c r="P925" s="473"/>
    </row>
    <row r="926" spans="1:16" x14ac:dyDescent="0.25">
      <c r="A926" s="610">
        <v>2210997</v>
      </c>
      <c r="B926" s="260" t="s">
        <v>1023</v>
      </c>
      <c r="C926" s="471"/>
      <c r="D926" s="148"/>
      <c r="E926" s="148"/>
      <c r="F926" s="148"/>
      <c r="G926" s="148"/>
      <c r="H926" s="148"/>
      <c r="I926" s="148"/>
      <c r="J926" s="148"/>
      <c r="K926" s="148"/>
      <c r="L926" s="148"/>
      <c r="M926" s="292"/>
      <c r="N926" s="292"/>
      <c r="O926" s="292"/>
      <c r="P926" s="480"/>
    </row>
    <row r="927" spans="1:16" ht="25.5" x14ac:dyDescent="0.25">
      <c r="A927" s="610">
        <v>22109973</v>
      </c>
      <c r="B927" s="343" t="s">
        <v>995</v>
      </c>
      <c r="C927" s="471">
        <v>381900000</v>
      </c>
      <c r="D927" s="317">
        <v>0</v>
      </c>
      <c r="E927" s="317">
        <v>0</v>
      </c>
      <c r="F927" s="317">
        <v>0</v>
      </c>
      <c r="G927" s="317">
        <v>0</v>
      </c>
      <c r="H927" s="148">
        <v>381900000</v>
      </c>
      <c r="I927" s="148">
        <v>181900000</v>
      </c>
      <c r="J927" s="148">
        <v>181900000</v>
      </c>
      <c r="K927" s="148">
        <v>0</v>
      </c>
      <c r="L927" s="148">
        <v>0</v>
      </c>
      <c r="M927" s="292">
        <v>200000000</v>
      </c>
      <c r="N927" s="292">
        <v>0</v>
      </c>
      <c r="O927" s="292">
        <v>181900000</v>
      </c>
      <c r="P927" s="480">
        <v>0</v>
      </c>
    </row>
    <row r="928" spans="1:16" x14ac:dyDescent="0.25">
      <c r="A928" s="610"/>
      <c r="B928" s="343"/>
      <c r="C928" s="471"/>
      <c r="D928" s="481"/>
      <c r="E928" s="259"/>
      <c r="F928" s="259"/>
      <c r="G928" s="259"/>
      <c r="H928" s="148"/>
      <c r="I928" s="259"/>
      <c r="J928" s="259"/>
      <c r="K928" s="259"/>
      <c r="L928" s="259"/>
      <c r="M928" s="292"/>
      <c r="N928" s="292"/>
      <c r="O928" s="292"/>
      <c r="P928" s="473"/>
    </row>
    <row r="929" spans="1:16" x14ac:dyDescent="0.25">
      <c r="A929" s="610"/>
      <c r="B929" s="476" t="s">
        <v>1024</v>
      </c>
      <c r="C929" s="471"/>
      <c r="D929" s="257"/>
      <c r="E929" s="257"/>
      <c r="F929" s="257"/>
      <c r="G929" s="257"/>
      <c r="H929" s="257"/>
      <c r="I929" s="252"/>
      <c r="J929" s="252"/>
      <c r="K929" s="257"/>
      <c r="L929" s="252"/>
      <c r="M929" s="252"/>
      <c r="N929" s="252"/>
      <c r="O929" s="252"/>
      <c r="P929" s="252"/>
    </row>
    <row r="930" spans="1:16" x14ac:dyDescent="0.25">
      <c r="A930" s="610"/>
      <c r="B930" s="260" t="s">
        <v>472</v>
      </c>
      <c r="C930" s="471"/>
      <c r="D930" s="257"/>
      <c r="E930" s="257"/>
      <c r="F930" s="257"/>
      <c r="G930" s="257"/>
      <c r="H930" s="257"/>
      <c r="I930" s="252"/>
      <c r="J930" s="252"/>
      <c r="K930" s="257"/>
      <c r="L930" s="252"/>
      <c r="M930" s="252"/>
      <c r="N930" s="252"/>
      <c r="O930" s="252"/>
      <c r="P930" s="252"/>
    </row>
    <row r="931" spans="1:16" ht="25.5" x14ac:dyDescent="0.25">
      <c r="A931" s="610"/>
      <c r="B931" s="260" t="s">
        <v>708</v>
      </c>
      <c r="C931" s="471"/>
      <c r="D931" s="257"/>
      <c r="E931" s="257"/>
      <c r="F931" s="257"/>
      <c r="G931" s="257"/>
      <c r="H931" s="257"/>
      <c r="I931" s="252"/>
      <c r="J931" s="252"/>
      <c r="K931" s="257"/>
      <c r="L931" s="252"/>
      <c r="M931" s="252"/>
      <c r="N931" s="252"/>
      <c r="O931" s="252"/>
      <c r="P931" s="252"/>
    </row>
    <row r="932" spans="1:16" x14ac:dyDescent="0.25">
      <c r="A932" s="610"/>
      <c r="B932" s="260" t="s">
        <v>992</v>
      </c>
      <c r="C932" s="471"/>
      <c r="D932" s="257"/>
      <c r="E932" s="257"/>
      <c r="F932" s="257"/>
      <c r="G932" s="257"/>
      <c r="H932" s="257"/>
      <c r="I932" s="252"/>
      <c r="J932" s="252"/>
      <c r="K932" s="257"/>
      <c r="L932" s="252"/>
      <c r="M932" s="252"/>
      <c r="N932" s="252"/>
      <c r="O932" s="252"/>
      <c r="P932" s="252"/>
    </row>
    <row r="933" spans="1:16" x14ac:dyDescent="0.25">
      <c r="A933" s="610"/>
      <c r="B933" s="260" t="s">
        <v>1025</v>
      </c>
      <c r="C933" s="471"/>
      <c r="D933" s="257"/>
      <c r="E933" s="257"/>
      <c r="F933" s="257"/>
      <c r="G933" s="257"/>
      <c r="H933" s="257"/>
      <c r="I933" s="252"/>
      <c r="J933" s="252"/>
      <c r="K933" s="257"/>
      <c r="L933" s="252"/>
      <c r="M933" s="252"/>
      <c r="N933" s="252"/>
      <c r="O933" s="252"/>
      <c r="P933" s="252"/>
    </row>
    <row r="934" spans="1:16" x14ac:dyDescent="0.25">
      <c r="A934" s="610"/>
      <c r="B934" s="260" t="s">
        <v>1024</v>
      </c>
      <c r="C934" s="471"/>
      <c r="D934" s="257"/>
      <c r="E934" s="257"/>
      <c r="F934" s="257"/>
      <c r="G934" s="257"/>
      <c r="H934" s="257"/>
      <c r="I934" s="252"/>
      <c r="J934" s="252"/>
      <c r="K934" s="257"/>
      <c r="L934" s="252"/>
      <c r="M934" s="252"/>
      <c r="N934" s="252"/>
      <c r="O934" s="252"/>
      <c r="P934" s="252"/>
    </row>
    <row r="935" spans="1:16" x14ac:dyDescent="0.2">
      <c r="A935" s="652"/>
      <c r="B935" s="792" t="s">
        <v>1026</v>
      </c>
      <c r="C935" s="596"/>
      <c r="D935" s="598"/>
      <c r="E935" s="598"/>
      <c r="F935" s="598"/>
      <c r="G935" s="598"/>
      <c r="H935" s="598"/>
      <c r="I935" s="793"/>
      <c r="J935" s="793"/>
      <c r="K935" s="598"/>
      <c r="L935" s="793"/>
      <c r="M935" s="793"/>
      <c r="N935" s="793"/>
      <c r="O935" s="793"/>
      <c r="P935" s="793"/>
    </row>
    <row r="936" spans="1:16" ht="15" x14ac:dyDescent="0.25">
      <c r="A936" s="676" t="s">
        <v>1027</v>
      </c>
      <c r="B936" s="794" t="s">
        <v>1026</v>
      </c>
      <c r="C936" s="789">
        <v>0</v>
      </c>
      <c r="D936" s="789">
        <v>1965322543.9300001</v>
      </c>
      <c r="E936" s="469">
        <v>0</v>
      </c>
      <c r="F936" s="469">
        <v>0</v>
      </c>
      <c r="G936" s="469">
        <v>0</v>
      </c>
      <c r="H936" s="659">
        <v>1965322543.9300001</v>
      </c>
      <c r="I936" s="470">
        <v>0</v>
      </c>
      <c r="J936" s="470">
        <v>0</v>
      </c>
      <c r="K936" s="469">
        <v>0</v>
      </c>
      <c r="L936" s="470">
        <v>0</v>
      </c>
      <c r="M936" s="680">
        <v>1965322543.9300001</v>
      </c>
      <c r="N936" s="680">
        <v>0</v>
      </c>
      <c r="O936" s="680">
        <v>0</v>
      </c>
      <c r="P936" s="791">
        <v>0</v>
      </c>
    </row>
    <row r="937" spans="1:16" x14ac:dyDescent="0.25">
      <c r="A937" s="610"/>
      <c r="B937" s="260"/>
      <c r="C937" s="471"/>
      <c r="D937" s="257"/>
      <c r="E937" s="257"/>
      <c r="F937" s="257"/>
      <c r="G937" s="257"/>
      <c r="H937" s="257"/>
      <c r="I937" s="252"/>
      <c r="J937" s="252"/>
      <c r="K937" s="257"/>
      <c r="L937" s="252"/>
      <c r="M937" s="252"/>
      <c r="N937" s="252"/>
      <c r="O937" s="252"/>
      <c r="P937" s="252"/>
    </row>
    <row r="938" spans="1:16" x14ac:dyDescent="0.25">
      <c r="A938" s="610" t="s">
        <v>477</v>
      </c>
      <c r="B938" s="260" t="s">
        <v>1028</v>
      </c>
      <c r="C938" s="471"/>
      <c r="D938" s="257"/>
      <c r="E938" s="257"/>
      <c r="F938" s="257"/>
      <c r="G938" s="257"/>
      <c r="H938" s="257"/>
      <c r="I938" s="252"/>
      <c r="J938" s="252"/>
      <c r="K938" s="257"/>
      <c r="L938" s="252"/>
      <c r="M938" s="252"/>
      <c r="N938" s="252"/>
      <c r="O938" s="252"/>
      <c r="P938" s="252"/>
    </row>
    <row r="939" spans="1:16" ht="25.5" x14ac:dyDescent="0.25">
      <c r="A939" s="652">
        <v>221054410</v>
      </c>
      <c r="B939" s="590" t="s">
        <v>1029</v>
      </c>
      <c r="C939" s="596">
        <v>2713647583</v>
      </c>
      <c r="D939" s="498">
        <v>0</v>
      </c>
      <c r="E939" s="498">
        <v>0</v>
      </c>
      <c r="F939" s="498">
        <v>0</v>
      </c>
      <c r="G939" s="498">
        <v>0</v>
      </c>
      <c r="H939" s="558">
        <v>2713647583</v>
      </c>
      <c r="I939" s="558">
        <v>0</v>
      </c>
      <c r="J939" s="558">
        <v>0</v>
      </c>
      <c r="K939" s="558">
        <v>0</v>
      </c>
      <c r="L939" s="558">
        <v>0</v>
      </c>
      <c r="M939" s="599">
        <v>2713647583</v>
      </c>
      <c r="N939" s="599">
        <v>0</v>
      </c>
      <c r="O939" s="599">
        <v>0</v>
      </c>
      <c r="P939" s="600">
        <v>0</v>
      </c>
    </row>
    <row r="940" spans="1:16" x14ac:dyDescent="0.25">
      <c r="A940" s="610">
        <v>22105442</v>
      </c>
      <c r="B940" s="343" t="s">
        <v>1030</v>
      </c>
      <c r="C940" s="471">
        <v>0</v>
      </c>
      <c r="D940" s="317">
        <v>3346466000</v>
      </c>
      <c r="E940" s="317">
        <v>0</v>
      </c>
      <c r="F940" s="317">
        <v>0</v>
      </c>
      <c r="G940" s="317">
        <v>0</v>
      </c>
      <c r="H940" s="148">
        <v>3346466000</v>
      </c>
      <c r="I940" s="148">
        <v>3346466000</v>
      </c>
      <c r="J940" s="148">
        <v>3190043998</v>
      </c>
      <c r="K940" s="148">
        <v>3190043998</v>
      </c>
      <c r="L940" s="148">
        <v>0</v>
      </c>
      <c r="M940" s="292">
        <v>0</v>
      </c>
      <c r="N940" s="292">
        <v>156422002</v>
      </c>
      <c r="O940" s="292">
        <v>0</v>
      </c>
      <c r="P940" s="473">
        <v>0.95325755528369327</v>
      </c>
    </row>
    <row r="941" spans="1:16" ht="25.5" x14ac:dyDescent="0.25">
      <c r="A941" s="610">
        <v>22105443</v>
      </c>
      <c r="B941" s="351" t="s">
        <v>1031</v>
      </c>
      <c r="C941" s="471">
        <v>46813174036</v>
      </c>
      <c r="D941" s="317">
        <v>0</v>
      </c>
      <c r="E941" s="317">
        <v>0</v>
      </c>
      <c r="F941" s="317">
        <v>0</v>
      </c>
      <c r="G941" s="317">
        <v>0</v>
      </c>
      <c r="H941" s="148">
        <v>46813174036</v>
      </c>
      <c r="I941" s="148">
        <v>46813174036</v>
      </c>
      <c r="J941" s="148">
        <v>38918515400</v>
      </c>
      <c r="K941" s="148">
        <v>38918515400</v>
      </c>
      <c r="L941" s="148">
        <v>0</v>
      </c>
      <c r="M941" s="292">
        <v>0</v>
      </c>
      <c r="N941" s="292">
        <v>7894658636</v>
      </c>
      <c r="O941" s="292">
        <v>0</v>
      </c>
      <c r="P941" s="480">
        <v>0.83135818498594227</v>
      </c>
    </row>
    <row r="942" spans="1:16" ht="25.5" x14ac:dyDescent="0.25">
      <c r="A942" s="610">
        <v>22105444</v>
      </c>
      <c r="B942" s="351" t="s">
        <v>1032</v>
      </c>
      <c r="C942" s="471">
        <v>360000000</v>
      </c>
      <c r="D942" s="317">
        <v>0</v>
      </c>
      <c r="E942" s="317">
        <v>0</v>
      </c>
      <c r="F942" s="317">
        <v>0</v>
      </c>
      <c r="G942" s="317">
        <v>0</v>
      </c>
      <c r="H942" s="148">
        <v>360000000</v>
      </c>
      <c r="I942" s="148">
        <v>318633334</v>
      </c>
      <c r="J942" s="148">
        <v>318063334</v>
      </c>
      <c r="K942" s="148">
        <v>1700000</v>
      </c>
      <c r="L942" s="148">
        <v>231549999</v>
      </c>
      <c r="M942" s="292">
        <v>41366666</v>
      </c>
      <c r="N942" s="292">
        <v>570000</v>
      </c>
      <c r="O942" s="292">
        <v>84813335</v>
      </c>
      <c r="P942" s="480">
        <v>0.88350926111111117</v>
      </c>
    </row>
    <row r="943" spans="1:16" ht="25.5" x14ac:dyDescent="0.25">
      <c r="A943" s="610">
        <v>22105445</v>
      </c>
      <c r="B943" s="351" t="s">
        <v>1033</v>
      </c>
      <c r="C943" s="471">
        <v>486247978</v>
      </c>
      <c r="D943" s="317">
        <v>0</v>
      </c>
      <c r="E943" s="317">
        <v>0</v>
      </c>
      <c r="F943" s="317">
        <v>9101138</v>
      </c>
      <c r="G943" s="317">
        <v>0</v>
      </c>
      <c r="H943" s="148">
        <v>495349116</v>
      </c>
      <c r="I943" s="148">
        <v>423560169</v>
      </c>
      <c r="J943" s="148">
        <v>423560169</v>
      </c>
      <c r="K943" s="148">
        <v>423560169</v>
      </c>
      <c r="L943" s="148">
        <v>0</v>
      </c>
      <c r="M943" s="292">
        <v>71788947</v>
      </c>
      <c r="N943" s="292">
        <v>0</v>
      </c>
      <c r="O943" s="292">
        <v>0</v>
      </c>
      <c r="P943" s="480">
        <v>0.85507403832734408</v>
      </c>
    </row>
    <row r="944" spans="1:16" x14ac:dyDescent="0.25">
      <c r="A944" s="610">
        <v>22105446</v>
      </c>
      <c r="B944" s="351" t="s">
        <v>1034</v>
      </c>
      <c r="C944" s="471">
        <v>70469310251</v>
      </c>
      <c r="D944" s="317">
        <v>0</v>
      </c>
      <c r="E944" s="317">
        <v>0</v>
      </c>
      <c r="F944" s="317">
        <v>0</v>
      </c>
      <c r="G944" s="317">
        <v>9101138</v>
      </c>
      <c r="H944" s="148">
        <v>70460209113</v>
      </c>
      <c r="I944" s="148">
        <v>60145853682</v>
      </c>
      <c r="J944" s="148">
        <v>53359908385</v>
      </c>
      <c r="K944" s="148">
        <v>53359908385</v>
      </c>
      <c r="L944" s="148">
        <v>0</v>
      </c>
      <c r="M944" s="292">
        <v>10314355431</v>
      </c>
      <c r="N944" s="292">
        <v>6785945297</v>
      </c>
      <c r="O944" s="292">
        <v>0</v>
      </c>
      <c r="P944" s="480">
        <v>0.75730556376045477</v>
      </c>
    </row>
    <row r="945" spans="1:16" x14ac:dyDescent="0.25">
      <c r="A945" s="610">
        <v>22105449</v>
      </c>
      <c r="B945" s="343" t="s">
        <v>1010</v>
      </c>
      <c r="C945" s="471">
        <v>4378743969</v>
      </c>
      <c r="D945" s="317">
        <v>0</v>
      </c>
      <c r="E945" s="317">
        <v>0</v>
      </c>
      <c r="F945" s="317">
        <v>0</v>
      </c>
      <c r="G945" s="317">
        <v>0</v>
      </c>
      <c r="H945" s="148">
        <v>4378743969</v>
      </c>
      <c r="I945" s="148">
        <v>4378743969</v>
      </c>
      <c r="J945" s="148">
        <v>4378743969</v>
      </c>
      <c r="K945" s="148">
        <v>4378743969</v>
      </c>
      <c r="L945" s="148">
        <v>0</v>
      </c>
      <c r="M945" s="292">
        <v>0</v>
      </c>
      <c r="N945" s="292">
        <v>0</v>
      </c>
      <c r="O945" s="292">
        <v>0</v>
      </c>
      <c r="P945" s="480">
        <v>1</v>
      </c>
    </row>
    <row r="946" spans="1:16" x14ac:dyDescent="0.25">
      <c r="A946" s="610"/>
      <c r="B946" s="260"/>
      <c r="C946" s="471"/>
      <c r="D946" s="257"/>
      <c r="E946" s="257"/>
      <c r="F946" s="257"/>
      <c r="G946" s="257"/>
      <c r="H946" s="257"/>
      <c r="I946" s="252"/>
      <c r="J946" s="252"/>
      <c r="K946" s="257"/>
      <c r="L946" s="252">
        <v>0</v>
      </c>
      <c r="M946" s="252"/>
      <c r="N946" s="252"/>
      <c r="O946" s="252"/>
      <c r="P946" s="252"/>
    </row>
    <row r="947" spans="1:16" x14ac:dyDescent="0.25">
      <c r="A947" s="610">
        <v>2210545</v>
      </c>
      <c r="B947" s="448" t="s">
        <v>1035</v>
      </c>
      <c r="C947" s="471"/>
      <c r="D947" s="148"/>
      <c r="E947" s="148"/>
      <c r="F947" s="148"/>
      <c r="G947" s="148"/>
      <c r="H947" s="148"/>
      <c r="I947" s="148"/>
      <c r="J947" s="148"/>
      <c r="K947" s="148"/>
      <c r="L947" s="148"/>
      <c r="M947" s="292"/>
      <c r="N947" s="148"/>
      <c r="O947" s="148"/>
      <c r="P947" s="480"/>
    </row>
    <row r="948" spans="1:16" x14ac:dyDescent="0.25">
      <c r="A948" s="610">
        <v>22105451</v>
      </c>
      <c r="B948" s="351" t="s">
        <v>1035</v>
      </c>
      <c r="C948" s="471">
        <v>7965829147</v>
      </c>
      <c r="D948" s="317">
        <v>0</v>
      </c>
      <c r="E948" s="317">
        <v>0</v>
      </c>
      <c r="F948" s="317">
        <v>0</v>
      </c>
      <c r="G948" s="317">
        <v>0</v>
      </c>
      <c r="H948" s="148">
        <v>7965829147</v>
      </c>
      <c r="I948" s="148">
        <v>7965829147</v>
      </c>
      <c r="J948" s="148">
        <v>6638190950</v>
      </c>
      <c r="K948" s="148">
        <v>0</v>
      </c>
      <c r="L948" s="148">
        <v>6581407342</v>
      </c>
      <c r="M948" s="292">
        <v>0</v>
      </c>
      <c r="N948" s="292">
        <v>1327638197</v>
      </c>
      <c r="O948" s="292">
        <v>56783608</v>
      </c>
      <c r="P948" s="480">
        <v>0.83333333260103881</v>
      </c>
    </row>
    <row r="949" spans="1:16" ht="25.5" x14ac:dyDescent="0.25">
      <c r="A949" s="610">
        <v>22105452</v>
      </c>
      <c r="B949" s="483" t="s">
        <v>1036</v>
      </c>
      <c r="C949" s="471">
        <v>262835911</v>
      </c>
      <c r="D949" s="317">
        <v>0</v>
      </c>
      <c r="E949" s="317">
        <v>0</v>
      </c>
      <c r="F949" s="317">
        <v>0</v>
      </c>
      <c r="G949" s="317">
        <v>0</v>
      </c>
      <c r="H949" s="484">
        <v>262835911</v>
      </c>
      <c r="I949" s="148">
        <v>262835911</v>
      </c>
      <c r="J949" s="148">
        <v>0</v>
      </c>
      <c r="K949" s="148">
        <v>0</v>
      </c>
      <c r="L949" s="148">
        <v>0</v>
      </c>
      <c r="M949" s="292">
        <v>0</v>
      </c>
      <c r="N949" s="292">
        <v>262835911</v>
      </c>
      <c r="O949" s="292">
        <v>0</v>
      </c>
      <c r="P949" s="480">
        <v>0</v>
      </c>
    </row>
    <row r="950" spans="1:16" ht="25.5" x14ac:dyDescent="0.25">
      <c r="A950" s="610">
        <v>22105454</v>
      </c>
      <c r="B950" s="483" t="s">
        <v>1037</v>
      </c>
      <c r="C950" s="471">
        <v>0</v>
      </c>
      <c r="D950" s="259">
        <v>148672891</v>
      </c>
      <c r="E950" s="259">
        <v>0</v>
      </c>
      <c r="F950" s="259">
        <v>0</v>
      </c>
      <c r="G950" s="259">
        <v>0</v>
      </c>
      <c r="H950" s="484">
        <v>148672891</v>
      </c>
      <c r="I950" s="148">
        <v>148672891</v>
      </c>
      <c r="J950" s="148">
        <v>148672890</v>
      </c>
      <c r="K950" s="148">
        <v>148672890</v>
      </c>
      <c r="L950" s="148">
        <v>0</v>
      </c>
      <c r="M950" s="292">
        <v>0</v>
      </c>
      <c r="N950" s="292">
        <v>1</v>
      </c>
      <c r="O950" s="292">
        <v>0</v>
      </c>
      <c r="P950" s="480">
        <v>0.99999999327382416</v>
      </c>
    </row>
    <row r="951" spans="1:16" x14ac:dyDescent="0.25">
      <c r="A951" s="610"/>
      <c r="B951" s="483"/>
      <c r="C951" s="471"/>
      <c r="D951" s="259"/>
      <c r="E951" s="259"/>
      <c r="F951" s="259"/>
      <c r="G951" s="259"/>
      <c r="H951" s="484"/>
      <c r="I951" s="148"/>
      <c r="J951" s="148"/>
      <c r="K951" s="148"/>
      <c r="L951" s="148"/>
      <c r="M951" s="292"/>
      <c r="N951" s="292"/>
      <c r="O951" s="292"/>
      <c r="P951" s="480"/>
    </row>
    <row r="952" spans="1:16" x14ac:dyDescent="0.2">
      <c r="A952" s="610"/>
      <c r="B952" s="485" t="s">
        <v>1038</v>
      </c>
      <c r="C952" s="471"/>
      <c r="D952" s="259"/>
      <c r="E952" s="259"/>
      <c r="F952" s="259"/>
      <c r="G952" s="259"/>
      <c r="H952" s="484"/>
      <c r="I952" s="148"/>
      <c r="J952" s="148"/>
      <c r="K952" s="148"/>
      <c r="L952" s="148"/>
      <c r="M952" s="292"/>
      <c r="N952" s="292"/>
      <c r="O952" s="292"/>
      <c r="P952" s="480"/>
    </row>
    <row r="953" spans="1:16" x14ac:dyDescent="0.2">
      <c r="A953" s="610"/>
      <c r="B953" s="475" t="s">
        <v>1039</v>
      </c>
      <c r="C953" s="471"/>
      <c r="D953" s="259"/>
      <c r="E953" s="259"/>
      <c r="F953" s="259"/>
      <c r="G953" s="259"/>
      <c r="H953" s="484"/>
      <c r="I953" s="148"/>
      <c r="J953" s="148"/>
      <c r="K953" s="148"/>
      <c r="L953" s="148"/>
      <c r="M953" s="292"/>
      <c r="N953" s="292"/>
      <c r="O953" s="292"/>
      <c r="P953" s="480"/>
    </row>
    <row r="954" spans="1:16" ht="30" x14ac:dyDescent="0.25">
      <c r="A954" s="610" t="s">
        <v>1040</v>
      </c>
      <c r="B954" s="486" t="s">
        <v>1041</v>
      </c>
      <c r="C954" s="471">
        <v>0</v>
      </c>
      <c r="D954" s="450">
        <v>2176984415.1199999</v>
      </c>
      <c r="E954" s="259">
        <v>0</v>
      </c>
      <c r="F954" s="259">
        <v>0</v>
      </c>
      <c r="G954" s="259">
        <v>0</v>
      </c>
      <c r="H954" s="484">
        <v>2176984415.1199999</v>
      </c>
      <c r="I954" s="148">
        <v>0</v>
      </c>
      <c r="J954" s="148">
        <v>0</v>
      </c>
      <c r="K954" s="148">
        <v>0</v>
      </c>
      <c r="L954" s="148">
        <v>0</v>
      </c>
      <c r="M954" s="292">
        <v>2176984415.1199999</v>
      </c>
      <c r="N954" s="292">
        <v>0</v>
      </c>
      <c r="O954" s="292">
        <v>0</v>
      </c>
      <c r="P954" s="480">
        <v>0</v>
      </c>
    </row>
    <row r="955" spans="1:16" x14ac:dyDescent="0.2">
      <c r="A955" s="610"/>
      <c r="B955" s="475" t="s">
        <v>1042</v>
      </c>
      <c r="C955" s="471"/>
      <c r="D955" s="259"/>
      <c r="E955" s="259"/>
      <c r="F955" s="259"/>
      <c r="G955" s="259"/>
      <c r="H955" s="484"/>
      <c r="I955" s="148"/>
      <c r="J955" s="148"/>
      <c r="K955" s="148"/>
      <c r="L955" s="148"/>
      <c r="M955" s="292"/>
      <c r="N955" s="292"/>
      <c r="O955" s="292"/>
      <c r="P955" s="480"/>
    </row>
    <row r="956" spans="1:16" ht="15" x14ac:dyDescent="0.25">
      <c r="A956" s="610" t="s">
        <v>1043</v>
      </c>
      <c r="B956" s="486" t="s">
        <v>1044</v>
      </c>
      <c r="C956" s="471">
        <v>0</v>
      </c>
      <c r="D956" s="471">
        <v>1050633873</v>
      </c>
      <c r="E956" s="257">
        <v>0</v>
      </c>
      <c r="F956" s="257">
        <v>0</v>
      </c>
      <c r="G956" s="257">
        <v>0</v>
      </c>
      <c r="H956" s="484">
        <v>1050633873</v>
      </c>
      <c r="I956" s="477">
        <v>1050633873</v>
      </c>
      <c r="J956" s="477">
        <v>1050633873</v>
      </c>
      <c r="K956" s="471">
        <v>157699657</v>
      </c>
      <c r="L956" s="252">
        <v>0</v>
      </c>
      <c r="M956" s="292">
        <v>0</v>
      </c>
      <c r="N956" s="292">
        <v>0</v>
      </c>
      <c r="O956" s="292">
        <v>892934216</v>
      </c>
      <c r="P956" s="480">
        <v>1</v>
      </c>
    </row>
    <row r="957" spans="1:16" x14ac:dyDescent="0.25">
      <c r="A957" s="610">
        <v>2210543</v>
      </c>
      <c r="B957" s="260" t="s">
        <v>1045</v>
      </c>
      <c r="C957" s="471"/>
      <c r="D957" s="148"/>
      <c r="E957" s="148"/>
      <c r="F957" s="148"/>
      <c r="G957" s="148"/>
      <c r="H957" s="148"/>
      <c r="I957" s="148"/>
      <c r="J957" s="148"/>
      <c r="K957" s="148"/>
      <c r="L957" s="148"/>
      <c r="M957" s="292"/>
      <c r="N957" s="487"/>
      <c r="O957" s="487"/>
      <c r="P957" s="488"/>
    </row>
    <row r="958" spans="1:16" ht="25.5" x14ac:dyDescent="0.25">
      <c r="A958" s="610">
        <v>22105433</v>
      </c>
      <c r="B958" s="343" t="s">
        <v>1046</v>
      </c>
      <c r="C958" s="471">
        <v>5430978</v>
      </c>
      <c r="D958" s="317">
        <v>0</v>
      </c>
      <c r="E958" s="317">
        <v>0</v>
      </c>
      <c r="F958" s="317">
        <v>0</v>
      </c>
      <c r="G958" s="317">
        <v>0</v>
      </c>
      <c r="H958" s="148">
        <v>5430978</v>
      </c>
      <c r="I958" s="148">
        <v>0</v>
      </c>
      <c r="J958" s="148">
        <v>0</v>
      </c>
      <c r="K958" s="148">
        <v>0</v>
      </c>
      <c r="L958" s="148">
        <v>0</v>
      </c>
      <c r="M958" s="292">
        <v>5430978</v>
      </c>
      <c r="N958" s="292">
        <v>0</v>
      </c>
      <c r="O958" s="292">
        <v>0</v>
      </c>
      <c r="P958" s="480">
        <v>0</v>
      </c>
    </row>
    <row r="959" spans="1:16" ht="25.5" x14ac:dyDescent="0.25">
      <c r="A959" s="610">
        <v>22105436</v>
      </c>
      <c r="B959" s="351" t="s">
        <v>1047</v>
      </c>
      <c r="C959" s="471">
        <v>956514284</v>
      </c>
      <c r="D959" s="317">
        <v>0</v>
      </c>
      <c r="E959" s="317">
        <v>0</v>
      </c>
      <c r="F959" s="317">
        <v>0</v>
      </c>
      <c r="G959" s="317">
        <v>0</v>
      </c>
      <c r="H959" s="148">
        <v>956514284</v>
      </c>
      <c r="I959" s="148">
        <v>919725273</v>
      </c>
      <c r="J959" s="148">
        <v>919725273</v>
      </c>
      <c r="K959" s="148">
        <v>0</v>
      </c>
      <c r="L959" s="148">
        <v>0</v>
      </c>
      <c r="M959" s="292">
        <v>36789011</v>
      </c>
      <c r="N959" s="292">
        <v>0</v>
      </c>
      <c r="O959" s="292">
        <v>919725273</v>
      </c>
      <c r="P959" s="480">
        <v>0.96153846145804134</v>
      </c>
    </row>
    <row r="960" spans="1:16" x14ac:dyDescent="0.25">
      <c r="A960" s="610">
        <v>22105437</v>
      </c>
      <c r="B960" s="351" t="s">
        <v>167</v>
      </c>
      <c r="C960" s="471">
        <v>5000000</v>
      </c>
      <c r="D960" s="317">
        <v>0</v>
      </c>
      <c r="E960" s="317">
        <v>0</v>
      </c>
      <c r="F960" s="317">
        <v>0</v>
      </c>
      <c r="G960" s="317">
        <v>0</v>
      </c>
      <c r="H960" s="148">
        <v>5000000</v>
      </c>
      <c r="I960" s="148">
        <v>3949642</v>
      </c>
      <c r="J960" s="148">
        <v>3889902</v>
      </c>
      <c r="K960" s="148">
        <v>0</v>
      </c>
      <c r="L960" s="148">
        <v>3777135</v>
      </c>
      <c r="M960" s="292">
        <v>1050358</v>
      </c>
      <c r="N960" s="292">
        <v>59740</v>
      </c>
      <c r="O960" s="292">
        <v>112767</v>
      </c>
      <c r="P960" s="480">
        <v>0.77798040000000002</v>
      </c>
    </row>
    <row r="961" spans="1:16" x14ac:dyDescent="0.25">
      <c r="A961" s="610"/>
      <c r="B961" s="351"/>
      <c r="C961" s="471"/>
      <c r="D961" s="259"/>
      <c r="E961" s="259"/>
      <c r="F961" s="259"/>
      <c r="G961" s="259"/>
      <c r="H961" s="148"/>
      <c r="I961" s="148"/>
      <c r="J961" s="148"/>
      <c r="K961" s="148"/>
      <c r="L961" s="148"/>
      <c r="M961" s="292"/>
      <c r="N961" s="292"/>
      <c r="O961" s="292"/>
      <c r="P961" s="480"/>
    </row>
    <row r="962" spans="1:16" x14ac:dyDescent="0.25">
      <c r="A962" s="610"/>
      <c r="B962" s="489" t="s">
        <v>1048</v>
      </c>
      <c r="C962" s="471"/>
      <c r="D962" s="259"/>
      <c r="E962" s="259"/>
      <c r="F962" s="259"/>
      <c r="G962" s="259"/>
      <c r="H962" s="148"/>
      <c r="I962" s="148"/>
      <c r="J962" s="148"/>
      <c r="K962" s="148"/>
      <c r="L962" s="148"/>
      <c r="M962" s="292"/>
      <c r="N962" s="292"/>
      <c r="O962" s="292"/>
      <c r="P962" s="480"/>
    </row>
    <row r="963" spans="1:16" x14ac:dyDescent="0.25">
      <c r="A963" s="610"/>
      <c r="B963" s="260"/>
      <c r="C963" s="471"/>
      <c r="D963" s="257"/>
      <c r="E963" s="257"/>
      <c r="F963" s="257"/>
      <c r="G963" s="257"/>
      <c r="H963" s="257"/>
      <c r="I963" s="252"/>
      <c r="J963" s="252"/>
      <c r="K963" s="257"/>
      <c r="L963" s="252"/>
      <c r="M963" s="252"/>
      <c r="N963" s="252"/>
      <c r="O963" s="252"/>
      <c r="P963" s="252"/>
    </row>
    <row r="964" spans="1:16" x14ac:dyDescent="0.25">
      <c r="A964" s="610">
        <v>2210289</v>
      </c>
      <c r="B964" s="260" t="s">
        <v>460</v>
      </c>
      <c r="C964" s="471"/>
      <c r="D964" s="257"/>
      <c r="E964" s="257"/>
      <c r="F964" s="257"/>
      <c r="G964" s="257"/>
      <c r="H964" s="257"/>
      <c r="I964" s="257"/>
      <c r="J964" s="257"/>
      <c r="K964" s="257"/>
      <c r="L964" s="257"/>
      <c r="M964" s="257"/>
      <c r="N964" s="257"/>
      <c r="O964" s="257"/>
      <c r="P964" s="257"/>
    </row>
    <row r="965" spans="1:16" x14ac:dyDescent="0.25">
      <c r="A965" s="610" t="s">
        <v>685</v>
      </c>
      <c r="B965" s="343" t="s">
        <v>303</v>
      </c>
      <c r="C965" s="471">
        <v>536679518</v>
      </c>
      <c r="D965" s="317">
        <v>0</v>
      </c>
      <c r="E965" s="317">
        <v>0</v>
      </c>
      <c r="F965" s="317">
        <v>0</v>
      </c>
      <c r="G965" s="317">
        <v>108800000</v>
      </c>
      <c r="H965" s="148">
        <v>427879518</v>
      </c>
      <c r="I965" s="259">
        <v>351600000</v>
      </c>
      <c r="J965" s="259">
        <v>294600000</v>
      </c>
      <c r="K965" s="148">
        <v>0</v>
      </c>
      <c r="L965" s="259">
        <v>209850000</v>
      </c>
      <c r="M965" s="292">
        <v>76279518</v>
      </c>
      <c r="N965" s="292">
        <v>57000000</v>
      </c>
      <c r="O965" s="292">
        <v>84750000</v>
      </c>
      <c r="P965" s="473">
        <v>0.68851157301715016</v>
      </c>
    </row>
    <row r="966" spans="1:16" x14ac:dyDescent="0.25">
      <c r="A966" s="610"/>
      <c r="B966" s="260"/>
      <c r="C966" s="471"/>
      <c r="D966" s="257"/>
      <c r="E966" s="257"/>
      <c r="F966" s="257"/>
      <c r="G966" s="257"/>
      <c r="H966" s="257"/>
      <c r="I966" s="252"/>
      <c r="J966" s="252"/>
      <c r="K966" s="257"/>
      <c r="L966" s="252"/>
      <c r="M966" s="252"/>
      <c r="N966" s="252"/>
      <c r="O966" s="252"/>
      <c r="P966" s="252"/>
    </row>
    <row r="967" spans="1:16" x14ac:dyDescent="0.2">
      <c r="A967" s="610"/>
      <c r="B967" s="490" t="s">
        <v>452</v>
      </c>
      <c r="C967" s="257"/>
      <c r="D967" s="257"/>
      <c r="E967" s="257"/>
      <c r="F967" s="257"/>
      <c r="G967" s="257"/>
      <c r="H967" s="257"/>
      <c r="I967" s="257"/>
      <c r="J967" s="257"/>
      <c r="K967" s="257"/>
      <c r="L967" s="257"/>
      <c r="M967" s="257"/>
      <c r="N967" s="257"/>
      <c r="O967" s="257"/>
      <c r="P967" s="257"/>
    </row>
    <row r="968" spans="1:16" x14ac:dyDescent="0.2">
      <c r="A968" s="610"/>
      <c r="B968" s="490" t="s">
        <v>458</v>
      </c>
      <c r="C968" s="257"/>
      <c r="D968" s="257"/>
      <c r="E968" s="257"/>
      <c r="F968" s="257"/>
      <c r="G968" s="257"/>
      <c r="H968" s="257"/>
      <c r="I968" s="257"/>
      <c r="J968" s="257"/>
      <c r="K968" s="257"/>
      <c r="L968" s="257"/>
      <c r="M968" s="257"/>
      <c r="N968" s="257"/>
      <c r="O968" s="257"/>
      <c r="P968" s="257"/>
    </row>
    <row r="969" spans="1:16" x14ac:dyDescent="0.2">
      <c r="A969" s="610"/>
      <c r="B969" s="490" t="s">
        <v>454</v>
      </c>
      <c r="C969" s="257"/>
      <c r="D969" s="257"/>
      <c r="E969" s="257"/>
      <c r="F969" s="257"/>
      <c r="G969" s="257"/>
      <c r="H969" s="257"/>
      <c r="I969" s="257"/>
      <c r="J969" s="257"/>
      <c r="K969" s="257"/>
      <c r="L969" s="257"/>
      <c r="M969" s="257"/>
      <c r="N969" s="257"/>
      <c r="O969" s="257"/>
      <c r="P969" s="257"/>
    </row>
    <row r="970" spans="1:16" x14ac:dyDescent="0.2">
      <c r="A970" s="610"/>
      <c r="B970" s="490" t="s">
        <v>462</v>
      </c>
      <c r="C970" s="257"/>
      <c r="D970" s="257"/>
      <c r="E970" s="257"/>
      <c r="F970" s="257"/>
      <c r="G970" s="257"/>
      <c r="H970" s="257"/>
      <c r="I970" s="257"/>
      <c r="J970" s="257"/>
      <c r="K970" s="257"/>
      <c r="L970" s="257"/>
      <c r="M970" s="257"/>
      <c r="N970" s="257"/>
      <c r="O970" s="257"/>
      <c r="P970" s="257"/>
    </row>
    <row r="971" spans="1:16" ht="25.5" x14ac:dyDescent="0.25">
      <c r="A971" s="610"/>
      <c r="B971" s="316" t="s">
        <v>928</v>
      </c>
      <c r="C971" s="471"/>
      <c r="D971" s="259"/>
      <c r="E971" s="259"/>
      <c r="F971" s="259"/>
      <c r="G971" s="259"/>
      <c r="H971" s="148"/>
      <c r="I971" s="259"/>
      <c r="J971" s="259"/>
      <c r="K971" s="259"/>
      <c r="L971" s="259"/>
      <c r="M971" s="259"/>
      <c r="N971" s="259"/>
      <c r="O971" s="259"/>
      <c r="P971" s="473"/>
    </row>
    <row r="972" spans="1:16" x14ac:dyDescent="0.25">
      <c r="A972" s="610">
        <v>2210019</v>
      </c>
      <c r="B972" s="260" t="s">
        <v>1049</v>
      </c>
      <c r="C972" s="471"/>
      <c r="D972" s="259"/>
      <c r="E972" s="259"/>
      <c r="F972" s="259"/>
      <c r="G972" s="259"/>
      <c r="H972" s="148"/>
      <c r="I972" s="259"/>
      <c r="J972" s="259"/>
      <c r="K972" s="259"/>
      <c r="L972" s="259"/>
      <c r="M972" s="259"/>
      <c r="N972" s="259"/>
      <c r="O972" s="259"/>
      <c r="P972" s="473"/>
    </row>
    <row r="973" spans="1:16" x14ac:dyDescent="0.25">
      <c r="A973" s="610" t="s">
        <v>1050</v>
      </c>
      <c r="B973" s="343" t="s">
        <v>303</v>
      </c>
      <c r="C973" s="471">
        <v>100000000</v>
      </c>
      <c r="D973" s="317">
        <v>0</v>
      </c>
      <c r="E973" s="317">
        <v>0</v>
      </c>
      <c r="F973" s="317">
        <v>0</v>
      </c>
      <c r="G973" s="317">
        <v>0</v>
      </c>
      <c r="H973" s="148">
        <v>100000000</v>
      </c>
      <c r="I973" s="259">
        <v>100000000</v>
      </c>
      <c r="J973" s="259">
        <v>24853661.379999999</v>
      </c>
      <c r="K973" s="259">
        <v>0</v>
      </c>
      <c r="L973" s="259">
        <v>0</v>
      </c>
      <c r="M973" s="292">
        <v>0</v>
      </c>
      <c r="N973" s="292">
        <v>75146338.620000005</v>
      </c>
      <c r="O973" s="292">
        <v>24853661.379999999</v>
      </c>
      <c r="P973" s="473">
        <v>0.2485366138</v>
      </c>
    </row>
    <row r="974" spans="1:16" x14ac:dyDescent="0.25">
      <c r="A974" s="610"/>
      <c r="B974" s="260"/>
      <c r="C974" s="471"/>
      <c r="D974" s="257"/>
      <c r="E974" s="257"/>
      <c r="F974" s="257"/>
      <c r="G974" s="257"/>
      <c r="H974" s="257"/>
      <c r="I974" s="252"/>
      <c r="J974" s="252"/>
      <c r="K974" s="257"/>
      <c r="L974" s="252"/>
      <c r="M974" s="252"/>
      <c r="N974" s="252"/>
      <c r="O974" s="252"/>
      <c r="P974" s="252"/>
    </row>
    <row r="975" spans="1:16" ht="25.5" x14ac:dyDescent="0.25">
      <c r="A975" s="610"/>
      <c r="B975" s="260" t="s">
        <v>1051</v>
      </c>
      <c r="C975" s="471"/>
      <c r="D975" s="257"/>
      <c r="E975" s="257"/>
      <c r="F975" s="257"/>
      <c r="G975" s="257"/>
      <c r="H975" s="257"/>
      <c r="I975" s="257"/>
      <c r="J975" s="257"/>
      <c r="K975" s="257"/>
      <c r="L975" s="257"/>
      <c r="M975" s="257"/>
      <c r="N975" s="292"/>
      <c r="O975" s="257"/>
      <c r="P975" s="257"/>
    </row>
    <row r="976" spans="1:16" x14ac:dyDescent="0.25">
      <c r="A976" s="610">
        <v>2210222</v>
      </c>
      <c r="B976" s="260" t="s">
        <v>1052</v>
      </c>
      <c r="C976" s="471"/>
      <c r="D976" s="257"/>
      <c r="E976" s="257"/>
      <c r="F976" s="257"/>
      <c r="G976" s="257"/>
      <c r="H976" s="257"/>
      <c r="I976" s="257"/>
      <c r="J976" s="257"/>
      <c r="K976" s="257"/>
      <c r="L976" s="257"/>
      <c r="M976" s="257"/>
      <c r="N976" s="292"/>
      <c r="O976" s="257"/>
      <c r="P976" s="257"/>
    </row>
    <row r="977" spans="1:16" x14ac:dyDescent="0.25">
      <c r="A977" s="610">
        <v>22102222</v>
      </c>
      <c r="B977" s="343" t="s">
        <v>1013</v>
      </c>
      <c r="C977" s="471">
        <v>0</v>
      </c>
      <c r="D977" s="471">
        <v>279203131.80000001</v>
      </c>
      <c r="E977" s="257">
        <v>0</v>
      </c>
      <c r="F977" s="257">
        <v>0</v>
      </c>
      <c r="G977" s="257">
        <v>0</v>
      </c>
      <c r="H977" s="148">
        <v>279203131.80000001</v>
      </c>
      <c r="I977" s="471">
        <v>0</v>
      </c>
      <c r="J977" s="471">
        <v>0</v>
      </c>
      <c r="K977" s="257">
        <v>0</v>
      </c>
      <c r="L977" s="257">
        <v>0</v>
      </c>
      <c r="M977" s="292">
        <v>279203131.80000001</v>
      </c>
      <c r="N977" s="292">
        <v>0</v>
      </c>
      <c r="O977" s="292">
        <v>0</v>
      </c>
      <c r="P977" s="480">
        <v>0</v>
      </c>
    </row>
    <row r="978" spans="1:16" ht="25.5" x14ac:dyDescent="0.25">
      <c r="A978" s="610">
        <v>22102224</v>
      </c>
      <c r="B978" s="343" t="s">
        <v>1011</v>
      </c>
      <c r="C978" s="471">
        <v>0</v>
      </c>
      <c r="D978" s="471">
        <v>224806997.34999999</v>
      </c>
      <c r="E978" s="257">
        <v>0</v>
      </c>
      <c r="F978" s="257">
        <v>0</v>
      </c>
      <c r="G978" s="257">
        <v>0</v>
      </c>
      <c r="H978" s="148">
        <v>224806997.34999999</v>
      </c>
      <c r="I978" s="471">
        <v>20000000</v>
      </c>
      <c r="J978" s="471">
        <v>0</v>
      </c>
      <c r="K978" s="257">
        <v>0</v>
      </c>
      <c r="L978" s="257">
        <v>0</v>
      </c>
      <c r="M978" s="292">
        <v>204806997.34999999</v>
      </c>
      <c r="N978" s="292">
        <v>20000000</v>
      </c>
      <c r="O978" s="292">
        <v>0</v>
      </c>
      <c r="P978" s="480">
        <v>0</v>
      </c>
    </row>
    <row r="979" spans="1:16" x14ac:dyDescent="0.25">
      <c r="A979" s="610" t="s">
        <v>1053</v>
      </c>
      <c r="B979" s="343" t="s">
        <v>1010</v>
      </c>
      <c r="C979" s="471">
        <v>263204862</v>
      </c>
      <c r="D979" s="317">
        <v>0</v>
      </c>
      <c r="E979" s="317">
        <v>0</v>
      </c>
      <c r="F979" s="317">
        <v>0</v>
      </c>
      <c r="G979" s="317">
        <v>0</v>
      </c>
      <c r="H979" s="148">
        <v>263204862</v>
      </c>
      <c r="I979" s="471">
        <v>233954862</v>
      </c>
      <c r="J979" s="471">
        <v>98333633.989999995</v>
      </c>
      <c r="K979" s="259">
        <v>0</v>
      </c>
      <c r="L979" s="259">
        <v>23466667</v>
      </c>
      <c r="M979" s="292">
        <v>29250000</v>
      </c>
      <c r="N979" s="292">
        <v>135621228.00999999</v>
      </c>
      <c r="O979" s="292">
        <v>74866966.989999995</v>
      </c>
      <c r="P979" s="473">
        <v>0.37360113047607757</v>
      </c>
    </row>
    <row r="980" spans="1:16" x14ac:dyDescent="0.25">
      <c r="A980" s="610"/>
      <c r="B980" s="260" t="s">
        <v>1054</v>
      </c>
      <c r="C980" s="471"/>
      <c r="D980" s="259"/>
      <c r="E980" s="259"/>
      <c r="F980" s="259"/>
      <c r="G980" s="259"/>
      <c r="H980" s="148"/>
      <c r="I980" s="259"/>
      <c r="J980" s="259"/>
      <c r="K980" s="259"/>
      <c r="L980" s="259"/>
      <c r="M980" s="292"/>
      <c r="N980" s="292"/>
      <c r="O980" s="292"/>
      <c r="P980" s="473"/>
    </row>
    <row r="981" spans="1:16" x14ac:dyDescent="0.25">
      <c r="A981" s="610">
        <v>22102297</v>
      </c>
      <c r="B981" s="343" t="s">
        <v>1055</v>
      </c>
      <c r="C981" s="471">
        <v>15000000</v>
      </c>
      <c r="D981" s="317">
        <v>0</v>
      </c>
      <c r="E981" s="317">
        <v>0</v>
      </c>
      <c r="F981" s="317">
        <v>0</v>
      </c>
      <c r="G981" s="317">
        <v>0</v>
      </c>
      <c r="H981" s="148">
        <v>15000000</v>
      </c>
      <c r="I981" s="259">
        <v>15000000</v>
      </c>
      <c r="J981" s="259">
        <v>0</v>
      </c>
      <c r="K981" s="259">
        <v>0</v>
      </c>
      <c r="L981" s="259">
        <v>0</v>
      </c>
      <c r="M981" s="292">
        <v>0</v>
      </c>
      <c r="N981" s="292">
        <v>15000000</v>
      </c>
      <c r="O981" s="292">
        <v>0</v>
      </c>
      <c r="P981" s="473">
        <v>0</v>
      </c>
    </row>
    <row r="982" spans="1:16" ht="25.5" x14ac:dyDescent="0.25">
      <c r="A982" s="610">
        <v>22102298</v>
      </c>
      <c r="B982" s="343" t="s">
        <v>1003</v>
      </c>
      <c r="C982" s="471">
        <v>0</v>
      </c>
      <c r="D982" s="259">
        <v>50029422.859999999</v>
      </c>
      <c r="E982" s="259">
        <v>0</v>
      </c>
      <c r="F982" s="259">
        <v>0</v>
      </c>
      <c r="G982" s="259">
        <v>0</v>
      </c>
      <c r="H982" s="148">
        <v>50029422.859999999</v>
      </c>
      <c r="I982" s="259">
        <v>20500000</v>
      </c>
      <c r="J982" s="259">
        <v>0</v>
      </c>
      <c r="K982" s="259">
        <v>0</v>
      </c>
      <c r="L982" s="259">
        <v>0</v>
      </c>
      <c r="M982" s="292">
        <v>29529422.859999999</v>
      </c>
      <c r="N982" s="292">
        <v>20500000</v>
      </c>
      <c r="O982" s="292">
        <v>0</v>
      </c>
      <c r="P982" s="473">
        <v>0</v>
      </c>
    </row>
    <row r="983" spans="1:16" x14ac:dyDescent="0.25">
      <c r="A983" s="610"/>
      <c r="B983" s="343"/>
      <c r="C983" s="471"/>
      <c r="D983" s="259"/>
      <c r="E983" s="259"/>
      <c r="F983" s="259"/>
      <c r="G983" s="259"/>
      <c r="H983" s="148"/>
      <c r="I983" s="259"/>
      <c r="J983" s="259"/>
      <c r="K983" s="259"/>
      <c r="L983" s="259"/>
      <c r="M983" s="292"/>
      <c r="N983" s="292"/>
      <c r="O983" s="292"/>
      <c r="P983" s="473"/>
    </row>
    <row r="984" spans="1:16" x14ac:dyDescent="0.25">
      <c r="A984" s="610">
        <v>2210544</v>
      </c>
      <c r="B984" s="448" t="s">
        <v>1028</v>
      </c>
      <c r="C984" s="471"/>
      <c r="D984" s="148"/>
      <c r="E984" s="148"/>
      <c r="F984" s="148"/>
      <c r="G984" s="148"/>
      <c r="H984" s="148"/>
      <c r="I984" s="148"/>
      <c r="J984" s="148"/>
      <c r="K984" s="148"/>
      <c r="L984" s="148"/>
      <c r="M984" s="292"/>
      <c r="N984" s="148"/>
      <c r="O984" s="148"/>
      <c r="P984" s="480"/>
    </row>
    <row r="985" spans="1:16" x14ac:dyDescent="0.25">
      <c r="A985" s="610">
        <v>22105441</v>
      </c>
      <c r="B985" s="351" t="s">
        <v>303</v>
      </c>
      <c r="C985" s="471">
        <v>2090078080</v>
      </c>
      <c r="D985" s="317">
        <v>0</v>
      </c>
      <c r="E985" s="317">
        <v>0</v>
      </c>
      <c r="F985" s="317">
        <v>0</v>
      </c>
      <c r="G985" s="317">
        <v>0</v>
      </c>
      <c r="H985" s="148">
        <v>2090078080</v>
      </c>
      <c r="I985" s="148">
        <v>0</v>
      </c>
      <c r="J985" s="148">
        <v>0</v>
      </c>
      <c r="K985" s="148">
        <v>0</v>
      </c>
      <c r="L985" s="148">
        <v>0</v>
      </c>
      <c r="M985" s="292">
        <v>2090078080</v>
      </c>
      <c r="N985" s="292">
        <v>0</v>
      </c>
      <c r="O985" s="292">
        <v>0</v>
      </c>
      <c r="P985" s="473">
        <v>0</v>
      </c>
    </row>
    <row r="986" spans="1:16" ht="25.5" x14ac:dyDescent="0.25">
      <c r="A986" s="610">
        <v>22105447</v>
      </c>
      <c r="B986" s="343" t="s">
        <v>1056</v>
      </c>
      <c r="C986" s="471">
        <v>200000000</v>
      </c>
      <c r="D986" s="317">
        <v>0</v>
      </c>
      <c r="E986" s="317">
        <v>0</v>
      </c>
      <c r="F986" s="317">
        <v>0</v>
      </c>
      <c r="G986" s="317">
        <v>0</v>
      </c>
      <c r="H986" s="148">
        <v>200000000</v>
      </c>
      <c r="I986" s="148">
        <v>0</v>
      </c>
      <c r="J986" s="148">
        <v>0</v>
      </c>
      <c r="K986" s="148">
        <v>0</v>
      </c>
      <c r="L986" s="148">
        <v>0</v>
      </c>
      <c r="M986" s="292">
        <v>200000000</v>
      </c>
      <c r="N986" s="292">
        <v>0</v>
      </c>
      <c r="O986" s="292">
        <v>0</v>
      </c>
      <c r="P986" s="473">
        <v>0</v>
      </c>
    </row>
    <row r="987" spans="1:16" ht="25.5" x14ac:dyDescent="0.25">
      <c r="A987" s="610">
        <v>22105448</v>
      </c>
      <c r="B987" s="351" t="s">
        <v>1057</v>
      </c>
      <c r="C987" s="471">
        <v>30821984324</v>
      </c>
      <c r="D987" s="317">
        <v>0</v>
      </c>
      <c r="E987" s="317">
        <v>0</v>
      </c>
      <c r="F987" s="317">
        <v>0</v>
      </c>
      <c r="G987" s="317">
        <v>0</v>
      </c>
      <c r="H987" s="148">
        <v>30821984324</v>
      </c>
      <c r="I987" s="148">
        <v>1631191599.9000001</v>
      </c>
      <c r="J987" s="148">
        <v>0</v>
      </c>
      <c r="K987" s="148">
        <v>0</v>
      </c>
      <c r="L987" s="148">
        <v>0</v>
      </c>
      <c r="M987" s="292">
        <v>29190792724.099998</v>
      </c>
      <c r="N987" s="292">
        <v>1631191599.9000001</v>
      </c>
      <c r="O987" s="292">
        <v>0</v>
      </c>
      <c r="P987" s="473">
        <v>0</v>
      </c>
    </row>
    <row r="988" spans="1:16" x14ac:dyDescent="0.25">
      <c r="A988" s="610">
        <v>2210546</v>
      </c>
      <c r="B988" s="260" t="s">
        <v>1058</v>
      </c>
      <c r="C988" s="471"/>
      <c r="D988" s="259"/>
      <c r="E988" s="259"/>
      <c r="F988" s="259"/>
      <c r="G988" s="259"/>
      <c r="H988" s="148"/>
      <c r="I988" s="259"/>
      <c r="J988" s="259"/>
      <c r="K988" s="259"/>
      <c r="L988" s="259"/>
      <c r="M988" s="292"/>
      <c r="N988" s="292"/>
      <c r="O988" s="292"/>
      <c r="P988" s="473"/>
    </row>
    <row r="989" spans="1:16" x14ac:dyDescent="0.25">
      <c r="A989" s="610">
        <v>22105461</v>
      </c>
      <c r="B989" s="343" t="s">
        <v>303</v>
      </c>
      <c r="C989" s="471">
        <v>464000000</v>
      </c>
      <c r="D989" s="317">
        <v>0</v>
      </c>
      <c r="E989" s="317">
        <v>0</v>
      </c>
      <c r="F989" s="317">
        <v>0</v>
      </c>
      <c r="G989" s="317">
        <v>0</v>
      </c>
      <c r="H989" s="148">
        <v>464000000</v>
      </c>
      <c r="I989" s="259">
        <v>0</v>
      </c>
      <c r="J989" s="259">
        <v>0</v>
      </c>
      <c r="K989" s="259">
        <v>0</v>
      </c>
      <c r="L989" s="259">
        <v>0</v>
      </c>
      <c r="M989" s="292">
        <v>464000000</v>
      </c>
      <c r="N989" s="292">
        <v>0</v>
      </c>
      <c r="O989" s="292">
        <v>0</v>
      </c>
      <c r="P989" s="473">
        <v>0</v>
      </c>
    </row>
    <row r="990" spans="1:16" x14ac:dyDescent="0.25">
      <c r="A990" s="610">
        <v>2210547</v>
      </c>
      <c r="B990" s="260" t="s">
        <v>1059</v>
      </c>
      <c r="C990" s="471"/>
      <c r="D990" s="259"/>
      <c r="E990" s="259"/>
      <c r="F990" s="259"/>
      <c r="G990" s="259"/>
      <c r="H990" s="148"/>
      <c r="I990" s="259"/>
      <c r="J990" s="259"/>
      <c r="K990" s="259"/>
      <c r="L990" s="259"/>
      <c r="M990" s="292"/>
      <c r="N990" s="292"/>
      <c r="O990" s="292"/>
      <c r="P990" s="473"/>
    </row>
    <row r="991" spans="1:16" x14ac:dyDescent="0.25">
      <c r="A991" s="610">
        <v>22105471</v>
      </c>
      <c r="B991" s="343" t="s">
        <v>303</v>
      </c>
      <c r="C991" s="471">
        <v>900000000</v>
      </c>
      <c r="D991" s="317">
        <v>0</v>
      </c>
      <c r="E991" s="317">
        <v>0</v>
      </c>
      <c r="F991" s="317">
        <v>360000000</v>
      </c>
      <c r="G991" s="317">
        <v>0</v>
      </c>
      <c r="H991" s="148">
        <v>1260000000</v>
      </c>
      <c r="I991" s="259">
        <v>1259997434</v>
      </c>
      <c r="J991" s="259">
        <v>1259984174</v>
      </c>
      <c r="K991" s="259">
        <v>0</v>
      </c>
      <c r="L991" s="259">
        <v>0</v>
      </c>
      <c r="M991" s="292">
        <v>2566</v>
      </c>
      <c r="N991" s="292">
        <v>13260</v>
      </c>
      <c r="O991" s="292">
        <v>1259984174</v>
      </c>
      <c r="P991" s="473">
        <v>0</v>
      </c>
    </row>
    <row r="992" spans="1:16" ht="13.5" thickBot="1" x14ac:dyDescent="0.3">
      <c r="A992" s="610"/>
      <c r="B992" s="351"/>
      <c r="C992" s="471"/>
      <c r="D992" s="148"/>
      <c r="E992" s="148"/>
      <c r="F992" s="148"/>
      <c r="G992" s="148"/>
      <c r="H992" s="148"/>
      <c r="I992" s="487"/>
      <c r="J992" s="487"/>
      <c r="K992" s="487"/>
      <c r="L992" s="487"/>
      <c r="M992" s="487"/>
      <c r="N992" s="487"/>
      <c r="O992" s="487"/>
      <c r="P992" s="487"/>
    </row>
    <row r="993" spans="1:16" s="113" customFormat="1" ht="30" customHeight="1" thickBot="1" x14ac:dyDescent="0.3">
      <c r="A993" s="610"/>
      <c r="B993" s="241" t="s">
        <v>1060</v>
      </c>
      <c r="C993" s="458">
        <v>175849484542</v>
      </c>
      <c r="D993" s="458">
        <v>11474322703.559999</v>
      </c>
      <c r="E993" s="458">
        <v>0</v>
      </c>
      <c r="F993" s="458">
        <v>1122101138</v>
      </c>
      <c r="G993" s="458">
        <v>166901138</v>
      </c>
      <c r="H993" s="458">
        <v>188279007245.55997</v>
      </c>
      <c r="I993" s="458">
        <v>137134009446.32999</v>
      </c>
      <c r="J993" s="458">
        <v>118152344537.8</v>
      </c>
      <c r="K993" s="458">
        <v>100749342757.53</v>
      </c>
      <c r="L993" s="458">
        <v>9560558699</v>
      </c>
      <c r="M993" s="458">
        <v>51144997799.229996</v>
      </c>
      <c r="N993" s="458">
        <v>18981664908.530003</v>
      </c>
      <c r="O993" s="458">
        <v>7842443081.2699995</v>
      </c>
      <c r="P993" s="491">
        <v>0.62753859958323255</v>
      </c>
    </row>
    <row r="994" spans="1:16" s="302" customFormat="1" ht="13.5" thickBot="1" x14ac:dyDescent="0.25">
      <c r="A994" s="610"/>
      <c r="B994" s="298"/>
      <c r="C994" s="299"/>
      <c r="D994" s="299"/>
      <c r="E994" s="299"/>
      <c r="F994" s="299"/>
      <c r="G994" s="299"/>
      <c r="H994" s="299"/>
      <c r="I994" s="299"/>
      <c r="J994" s="299"/>
      <c r="K994" s="299"/>
      <c r="L994" s="299"/>
      <c r="M994" s="299"/>
      <c r="N994" s="299"/>
      <c r="O994" s="299"/>
      <c r="P994" s="795"/>
    </row>
    <row r="995" spans="1:16" s="113" customFormat="1" ht="26.25" thickBot="1" x14ac:dyDescent="0.3">
      <c r="A995" s="610"/>
      <c r="B995" s="241" t="s">
        <v>1061</v>
      </c>
      <c r="C995" s="242">
        <v>182618328869</v>
      </c>
      <c r="D995" s="242">
        <v>11532181434.379999</v>
      </c>
      <c r="E995" s="242">
        <v>0</v>
      </c>
      <c r="F995" s="242">
        <v>1142101138</v>
      </c>
      <c r="G995" s="242">
        <v>859747553.5</v>
      </c>
      <c r="H995" s="242">
        <v>194432863887.87997</v>
      </c>
      <c r="I995" s="242">
        <v>139666830278.82999</v>
      </c>
      <c r="J995" s="242">
        <v>120307124370.3</v>
      </c>
      <c r="K995" s="242">
        <v>100749342757.53</v>
      </c>
      <c r="L995" s="242">
        <v>11005636822.6</v>
      </c>
      <c r="M995" s="242">
        <v>54766033609.049995</v>
      </c>
      <c r="N995" s="242">
        <v>19359705908.530003</v>
      </c>
      <c r="O995" s="242">
        <v>8552144790.1699991</v>
      </c>
      <c r="P995" s="620">
        <v>0.618759205438003</v>
      </c>
    </row>
    <row r="996" spans="1:16" s="302" customFormat="1" x14ac:dyDescent="0.2">
      <c r="A996" s="610"/>
      <c r="B996" s="493"/>
      <c r="C996" s="299"/>
      <c r="D996" s="299"/>
      <c r="E996" s="299"/>
      <c r="F996" s="299"/>
      <c r="G996" s="299"/>
      <c r="H996" s="299"/>
      <c r="I996" s="299"/>
      <c r="J996" s="299"/>
      <c r="K996" s="299"/>
      <c r="L996" s="299"/>
      <c r="M996" s="299"/>
      <c r="N996" s="299"/>
      <c r="O996" s="299"/>
      <c r="P996" s="796"/>
    </row>
    <row r="997" spans="1:16" ht="13.5" thickBot="1" x14ac:dyDescent="0.3">
      <c r="A997" s="610"/>
      <c r="B997" s="622"/>
      <c r="C997" s="330"/>
      <c r="D997" s="330"/>
      <c r="E997" s="330"/>
      <c r="F997" s="330"/>
      <c r="G997" s="330"/>
      <c r="H997" s="330"/>
      <c r="I997" s="623"/>
      <c r="J997" s="623"/>
      <c r="K997" s="623"/>
      <c r="L997" s="623"/>
      <c r="M997" s="623"/>
      <c r="N997" s="623"/>
      <c r="O997" s="623"/>
      <c r="P997" s="797"/>
    </row>
    <row r="998" spans="1:16" s="251" customFormat="1" ht="13.5" thickBot="1" x14ac:dyDescent="0.3">
      <c r="A998" s="610"/>
      <c r="B998" s="247" t="s">
        <v>1062</v>
      </c>
      <c r="C998" s="494"/>
      <c r="D998" s="494"/>
      <c r="E998" s="494"/>
      <c r="F998" s="494"/>
      <c r="G998" s="494"/>
      <c r="H998" s="494"/>
      <c r="I998" s="494"/>
      <c r="J998" s="494"/>
      <c r="K998" s="494"/>
      <c r="L998" s="494"/>
      <c r="M998" s="494"/>
      <c r="N998" s="494"/>
      <c r="O998" s="494"/>
      <c r="P998" s="798"/>
    </row>
    <row r="999" spans="1:16" x14ac:dyDescent="0.25">
      <c r="A999" s="610"/>
      <c r="B999" s="380"/>
      <c r="C999" s="406"/>
      <c r="D999" s="406"/>
      <c r="E999" s="406"/>
      <c r="F999" s="406"/>
      <c r="G999" s="406"/>
      <c r="H999" s="406"/>
      <c r="I999" s="407"/>
      <c r="J999" s="407"/>
      <c r="K999" s="407"/>
      <c r="L999" s="407"/>
      <c r="M999" s="407"/>
      <c r="N999" s="407"/>
      <c r="O999" s="407"/>
      <c r="P999" s="407"/>
    </row>
    <row r="1000" spans="1:16" x14ac:dyDescent="0.25">
      <c r="A1000" s="610"/>
      <c r="B1000" s="380" t="s">
        <v>452</v>
      </c>
      <c r="C1000" s="406"/>
      <c r="D1000" s="406"/>
      <c r="E1000" s="406"/>
      <c r="F1000" s="406"/>
      <c r="G1000" s="406"/>
      <c r="H1000" s="406"/>
      <c r="I1000" s="407"/>
      <c r="J1000" s="407"/>
      <c r="K1000" s="407"/>
      <c r="L1000" s="407"/>
      <c r="M1000" s="407"/>
      <c r="N1000" s="407"/>
      <c r="O1000" s="407"/>
      <c r="P1000" s="407"/>
    </row>
    <row r="1001" spans="1:16" x14ac:dyDescent="0.25">
      <c r="A1001" s="610"/>
      <c r="B1001" s="380" t="s">
        <v>453</v>
      </c>
      <c r="C1001" s="406"/>
      <c r="D1001" s="406"/>
      <c r="E1001" s="406"/>
      <c r="F1001" s="406"/>
      <c r="G1001" s="406"/>
      <c r="H1001" s="406"/>
      <c r="I1001" s="407"/>
      <c r="J1001" s="407"/>
      <c r="K1001" s="407"/>
      <c r="L1001" s="407"/>
      <c r="M1001" s="407"/>
      <c r="N1001" s="407"/>
      <c r="O1001" s="407"/>
      <c r="P1001" s="407"/>
    </row>
    <row r="1002" spans="1:16" x14ac:dyDescent="0.25">
      <c r="A1002" s="610"/>
      <c r="B1002" s="380" t="s">
        <v>454</v>
      </c>
      <c r="C1002" s="411"/>
      <c r="D1002" s="411"/>
      <c r="E1002" s="411"/>
      <c r="F1002" s="411"/>
      <c r="G1002" s="411"/>
      <c r="H1002" s="411"/>
      <c r="I1002" s="411"/>
      <c r="J1002" s="411"/>
      <c r="K1002" s="411"/>
      <c r="L1002" s="411"/>
      <c r="M1002" s="411"/>
      <c r="N1002" s="411"/>
      <c r="O1002" s="411"/>
      <c r="P1002" s="457"/>
    </row>
    <row r="1003" spans="1:16" x14ac:dyDescent="0.25">
      <c r="A1003" s="610"/>
      <c r="B1003" s="380" t="s">
        <v>1063</v>
      </c>
      <c r="C1003" s="411"/>
      <c r="D1003" s="411"/>
      <c r="E1003" s="411"/>
      <c r="F1003" s="411"/>
      <c r="G1003" s="411"/>
      <c r="H1003" s="411"/>
      <c r="I1003" s="411"/>
      <c r="J1003" s="411"/>
      <c r="K1003" s="411"/>
      <c r="L1003" s="411"/>
      <c r="M1003" s="411"/>
      <c r="N1003" s="411"/>
      <c r="O1003" s="415"/>
      <c r="P1003" s="457"/>
    </row>
    <row r="1004" spans="1:16" ht="25.5" x14ac:dyDescent="0.25">
      <c r="A1004" s="610">
        <v>2210224</v>
      </c>
      <c r="B1004" s="380" t="s">
        <v>1064</v>
      </c>
      <c r="C1004" s="411"/>
      <c r="D1004" s="411"/>
      <c r="E1004" s="411"/>
      <c r="F1004" s="411"/>
      <c r="G1004" s="411"/>
      <c r="H1004" s="411"/>
      <c r="I1004" s="411"/>
      <c r="J1004" s="411"/>
      <c r="K1004" s="411"/>
      <c r="L1004" s="411"/>
      <c r="M1004" s="411"/>
      <c r="N1004" s="411"/>
      <c r="O1004" s="415"/>
      <c r="P1004" s="457"/>
    </row>
    <row r="1005" spans="1:16" x14ac:dyDescent="0.25">
      <c r="A1005" s="610" t="s">
        <v>1065</v>
      </c>
      <c r="B1005" s="384" t="s">
        <v>303</v>
      </c>
      <c r="C1005" s="411">
        <v>200000000</v>
      </c>
      <c r="D1005" s="317">
        <v>0</v>
      </c>
      <c r="E1005" s="317">
        <v>0</v>
      </c>
      <c r="F1005" s="317">
        <v>0</v>
      </c>
      <c r="G1005" s="411">
        <v>62250000</v>
      </c>
      <c r="H1005" s="152">
        <v>137750000</v>
      </c>
      <c r="I1005" s="411">
        <v>102190000</v>
      </c>
      <c r="J1005" s="411">
        <v>102190000</v>
      </c>
      <c r="K1005" s="411">
        <v>0</v>
      </c>
      <c r="L1005" s="411">
        <v>77656667</v>
      </c>
      <c r="M1005" s="273">
        <v>35560000</v>
      </c>
      <c r="N1005" s="273">
        <v>0</v>
      </c>
      <c r="O1005" s="292">
        <v>24533333</v>
      </c>
      <c r="P1005" s="410">
        <v>0.74185117967332126</v>
      </c>
    </row>
    <row r="1006" spans="1:16" x14ac:dyDescent="0.25">
      <c r="A1006" s="610"/>
      <c r="B1006" s="380"/>
      <c r="C1006" s="411"/>
      <c r="D1006" s="411"/>
      <c r="E1006" s="411"/>
      <c r="F1006" s="411"/>
      <c r="G1006" s="411"/>
      <c r="H1006" s="411"/>
      <c r="I1006" s="411"/>
      <c r="J1006" s="411"/>
      <c r="K1006" s="411"/>
      <c r="L1006" s="411"/>
      <c r="M1006" s="411"/>
      <c r="N1006" s="411"/>
      <c r="O1006" s="415"/>
      <c r="P1006" s="457"/>
    </row>
    <row r="1007" spans="1:16" x14ac:dyDescent="0.25">
      <c r="A1007" s="610"/>
      <c r="B1007" s="380" t="s">
        <v>458</v>
      </c>
      <c r="C1007" s="411"/>
      <c r="D1007" s="411"/>
      <c r="E1007" s="411"/>
      <c r="F1007" s="411"/>
      <c r="G1007" s="411"/>
      <c r="H1007" s="411"/>
      <c r="I1007" s="411"/>
      <c r="J1007" s="411"/>
      <c r="K1007" s="411"/>
      <c r="L1007" s="411"/>
      <c r="M1007" s="411"/>
      <c r="N1007" s="411"/>
      <c r="O1007" s="415"/>
      <c r="P1007" s="457"/>
    </row>
    <row r="1008" spans="1:16" x14ac:dyDescent="0.25">
      <c r="A1008" s="652"/>
      <c r="B1008" s="799" t="s">
        <v>454</v>
      </c>
      <c r="C1008" s="586"/>
      <c r="D1008" s="586"/>
      <c r="E1008" s="586"/>
      <c r="F1008" s="586"/>
      <c r="G1008" s="586"/>
      <c r="H1008" s="586"/>
      <c r="I1008" s="586"/>
      <c r="J1008" s="586"/>
      <c r="K1008" s="586"/>
      <c r="L1008" s="586"/>
      <c r="M1008" s="586"/>
      <c r="N1008" s="586"/>
      <c r="O1008" s="800"/>
      <c r="P1008" s="801"/>
    </row>
    <row r="1009" spans="1:16" ht="38.25" x14ac:dyDescent="0.2">
      <c r="A1009" s="156"/>
      <c r="B1009" s="364" t="s">
        <v>1066</v>
      </c>
      <c r="C1009" s="411"/>
      <c r="D1009" s="411"/>
      <c r="E1009" s="411"/>
      <c r="F1009" s="411"/>
      <c r="G1009" s="411"/>
      <c r="H1009" s="411"/>
      <c r="I1009" s="411"/>
      <c r="J1009" s="411"/>
      <c r="K1009" s="411"/>
      <c r="L1009" s="411"/>
      <c r="M1009" s="411"/>
      <c r="N1009" s="411"/>
      <c r="O1009" s="415"/>
      <c r="P1009" s="455"/>
    </row>
    <row r="1010" spans="1:16" x14ac:dyDescent="0.25">
      <c r="A1010" s="156">
        <v>2210289</v>
      </c>
      <c r="B1010" s="380" t="s">
        <v>460</v>
      </c>
      <c r="C1010" s="411"/>
      <c r="D1010" s="411"/>
      <c r="E1010" s="411"/>
      <c r="F1010" s="411"/>
      <c r="G1010" s="411"/>
      <c r="H1010" s="411"/>
      <c r="I1010" s="411"/>
      <c r="J1010" s="411"/>
      <c r="K1010" s="411"/>
      <c r="L1010" s="411"/>
      <c r="M1010" s="411"/>
      <c r="N1010" s="411"/>
      <c r="O1010" s="415"/>
      <c r="P1010" s="455"/>
    </row>
    <row r="1011" spans="1:16" x14ac:dyDescent="0.25">
      <c r="A1011" s="156" t="s">
        <v>685</v>
      </c>
      <c r="B1011" s="384" t="s">
        <v>303</v>
      </c>
      <c r="C1011" s="411">
        <v>100000000</v>
      </c>
      <c r="D1011" s="317">
        <v>0</v>
      </c>
      <c r="E1011" s="317">
        <v>0</v>
      </c>
      <c r="F1011" s="317">
        <v>0</v>
      </c>
      <c r="H1011" s="152">
        <v>100000000</v>
      </c>
      <c r="I1011" s="411">
        <v>77000000</v>
      </c>
      <c r="J1011" s="411">
        <v>77000000</v>
      </c>
      <c r="K1011" s="411">
        <v>10000000</v>
      </c>
      <c r="L1011" s="411">
        <v>10000000</v>
      </c>
      <c r="M1011" s="273">
        <v>23000000</v>
      </c>
      <c r="N1011" s="273">
        <v>0</v>
      </c>
      <c r="O1011" s="292">
        <v>57000000</v>
      </c>
      <c r="P1011" s="349">
        <v>0.77</v>
      </c>
    </row>
    <row r="1012" spans="1:16" x14ac:dyDescent="0.25">
      <c r="A1012" s="550"/>
      <c r="B1012" s="575"/>
      <c r="C1012" s="586"/>
      <c r="D1012" s="586"/>
      <c r="E1012" s="586"/>
      <c r="F1012" s="586"/>
      <c r="G1012" s="586"/>
      <c r="H1012" s="170"/>
      <c r="I1012" s="586"/>
      <c r="J1012" s="586"/>
      <c r="K1012" s="586"/>
      <c r="L1012" s="586"/>
      <c r="M1012" s="559"/>
      <c r="N1012" s="559"/>
      <c r="O1012" s="599"/>
      <c r="P1012" s="589"/>
    </row>
    <row r="1013" spans="1:16" x14ac:dyDescent="0.2">
      <c r="A1013" s="156"/>
      <c r="B1013" s="364" t="s">
        <v>462</v>
      </c>
      <c r="C1013" s="411"/>
      <c r="D1013" s="411"/>
      <c r="E1013" s="411"/>
      <c r="F1013" s="411"/>
      <c r="G1013" s="411"/>
      <c r="H1013" s="152"/>
      <c r="I1013" s="411"/>
      <c r="J1013" s="411"/>
      <c r="K1013" s="411"/>
      <c r="L1013" s="411"/>
      <c r="M1013" s="273"/>
      <c r="N1013" s="273"/>
      <c r="O1013" s="292"/>
      <c r="P1013" s="357"/>
    </row>
    <row r="1014" spans="1:16" x14ac:dyDescent="0.2">
      <c r="A1014" s="400" t="s">
        <v>477</v>
      </c>
      <c r="B1014" s="364" t="s">
        <v>460</v>
      </c>
      <c r="C1014" s="411"/>
      <c r="D1014" s="411"/>
      <c r="E1014" s="411"/>
      <c r="F1014" s="411"/>
      <c r="G1014" s="411"/>
      <c r="H1014" s="152"/>
      <c r="I1014" s="411"/>
      <c r="J1014" s="411"/>
      <c r="K1014" s="411"/>
      <c r="L1014" s="411"/>
      <c r="M1014" s="273"/>
      <c r="N1014" s="273"/>
      <c r="O1014" s="292"/>
      <c r="P1014" s="357"/>
    </row>
    <row r="1015" spans="1:16" x14ac:dyDescent="0.2">
      <c r="A1015" s="511" t="s">
        <v>685</v>
      </c>
      <c r="B1015" s="512" t="s">
        <v>303</v>
      </c>
      <c r="C1015" s="411">
        <v>0</v>
      </c>
      <c r="D1015" s="411">
        <v>0</v>
      </c>
      <c r="E1015" s="411">
        <v>0</v>
      </c>
      <c r="F1015" s="411">
        <v>47250000</v>
      </c>
      <c r="G1015" s="317">
        <v>37500000</v>
      </c>
      <c r="H1015" s="152">
        <v>9750000</v>
      </c>
      <c r="I1015" s="411">
        <v>3500000</v>
      </c>
      <c r="J1015" s="411">
        <v>3500000</v>
      </c>
      <c r="K1015" s="411">
        <v>0</v>
      </c>
      <c r="L1015" s="411">
        <v>0</v>
      </c>
      <c r="M1015" s="273">
        <v>6250000</v>
      </c>
      <c r="N1015" s="273">
        <v>0</v>
      </c>
      <c r="O1015" s="292">
        <v>3500000</v>
      </c>
      <c r="P1015" s="349">
        <v>0.35897435897435898</v>
      </c>
    </row>
    <row r="1016" spans="1:16" ht="13.5" thickBot="1" x14ac:dyDescent="0.3">
      <c r="A1016" s="405"/>
      <c r="B1016" s="380"/>
      <c r="C1016" s="406"/>
      <c r="D1016" s="406"/>
      <c r="E1016" s="406"/>
      <c r="F1016" s="406"/>
      <c r="G1016" s="406"/>
      <c r="H1016" s="406"/>
      <c r="I1016" s="407"/>
      <c r="J1016" s="407"/>
      <c r="K1016" s="406"/>
      <c r="L1016" s="407"/>
      <c r="M1016" s="407"/>
      <c r="N1016" s="407"/>
      <c r="O1016" s="407"/>
      <c r="P1016" s="495"/>
    </row>
    <row r="1017" spans="1:16" s="113" customFormat="1" ht="30" customHeight="1" thickBot="1" x14ac:dyDescent="0.3">
      <c r="A1017" s="240"/>
      <c r="B1017" s="241" t="s">
        <v>1067</v>
      </c>
      <c r="C1017" s="242">
        <v>300000000</v>
      </c>
      <c r="D1017" s="242">
        <v>0</v>
      </c>
      <c r="E1017" s="242">
        <v>0</v>
      </c>
      <c r="F1017" s="242">
        <v>47250000</v>
      </c>
      <c r="G1017" s="242">
        <v>99750000</v>
      </c>
      <c r="H1017" s="242">
        <v>247500000</v>
      </c>
      <c r="I1017" s="242">
        <v>182690000</v>
      </c>
      <c r="J1017" s="242">
        <v>182690000</v>
      </c>
      <c r="K1017" s="242">
        <v>10000000</v>
      </c>
      <c r="L1017" s="242">
        <v>87656667</v>
      </c>
      <c r="M1017" s="242">
        <v>64810000</v>
      </c>
      <c r="N1017" s="242">
        <v>0</v>
      </c>
      <c r="O1017" s="242">
        <v>85033333</v>
      </c>
      <c r="P1017" s="243">
        <v>0.7381414141414141</v>
      </c>
    </row>
    <row r="1018" spans="1:16" s="302" customFormat="1" x14ac:dyDescent="0.2">
      <c r="A1018" s="303"/>
      <c r="B1018" s="304"/>
      <c r="C1018" s="300"/>
      <c r="D1018" s="300"/>
      <c r="E1018" s="300"/>
      <c r="F1018" s="300"/>
      <c r="G1018" s="300"/>
      <c r="H1018" s="301"/>
      <c r="I1018" s="301"/>
      <c r="J1018" s="301"/>
      <c r="K1018" s="301"/>
      <c r="L1018" s="301"/>
      <c r="M1018" s="301"/>
      <c r="N1018" s="301"/>
      <c r="O1018" s="301"/>
      <c r="P1018" s="492"/>
    </row>
    <row r="1019" spans="1:16" s="195" customFormat="1" ht="13.5" thickBot="1" x14ac:dyDescent="0.3">
      <c r="A1019" s="124"/>
      <c r="B1019" s="439"/>
      <c r="C1019" s="305"/>
      <c r="D1019" s="305"/>
      <c r="E1019" s="305"/>
      <c r="F1019" s="305"/>
      <c r="G1019" s="305"/>
      <c r="H1019" s="305"/>
      <c r="I1019" s="305"/>
      <c r="J1019" s="305"/>
      <c r="K1019" s="305"/>
      <c r="L1019" s="305"/>
      <c r="M1019" s="305"/>
      <c r="N1019" s="305"/>
      <c r="O1019" s="305"/>
    </row>
    <row r="1020" spans="1:16" s="251" customFormat="1" ht="13.5" thickBot="1" x14ac:dyDescent="0.3">
      <c r="A1020" s="246"/>
      <c r="B1020" s="247" t="s">
        <v>1068</v>
      </c>
      <c r="C1020" s="245"/>
      <c r="D1020" s="245"/>
      <c r="E1020" s="245"/>
      <c r="F1020" s="245"/>
      <c r="G1020" s="245"/>
      <c r="H1020" s="245"/>
      <c r="I1020" s="245"/>
      <c r="J1020" s="245"/>
      <c r="K1020" s="245"/>
      <c r="L1020" s="245"/>
      <c r="M1020" s="249"/>
    </row>
    <row r="1021" spans="1:16" x14ac:dyDescent="0.25">
      <c r="A1021" s="156"/>
      <c r="B1021" s="253"/>
      <c r="C1021" s="255"/>
      <c r="D1021" s="255"/>
      <c r="E1021" s="255"/>
      <c r="F1021" s="255"/>
      <c r="G1021" s="255"/>
      <c r="H1021" s="255"/>
      <c r="I1021" s="254"/>
      <c r="J1021" s="254"/>
      <c r="K1021" s="254"/>
      <c r="L1021" s="254"/>
      <c r="M1021" s="254"/>
      <c r="N1021" s="254"/>
      <c r="O1021" s="254"/>
      <c r="P1021" s="461"/>
    </row>
    <row r="1022" spans="1:16" x14ac:dyDescent="0.25">
      <c r="A1022" s="156"/>
      <c r="B1022" s="253" t="s">
        <v>686</v>
      </c>
      <c r="C1022" s="255"/>
      <c r="D1022" s="255"/>
      <c r="E1022" s="255"/>
      <c r="F1022" s="255"/>
      <c r="G1022" s="255"/>
      <c r="H1022" s="255"/>
      <c r="I1022" s="254"/>
      <c r="J1022" s="254"/>
      <c r="K1022" s="254"/>
      <c r="L1022" s="254"/>
      <c r="M1022" s="254"/>
      <c r="N1022" s="254"/>
      <c r="O1022" s="254"/>
      <c r="P1022" s="461"/>
    </row>
    <row r="1023" spans="1:16" ht="25.5" x14ac:dyDescent="0.25">
      <c r="A1023" s="156"/>
      <c r="B1023" s="253" t="s">
        <v>1069</v>
      </c>
      <c r="C1023" s="264"/>
      <c r="D1023" s="255"/>
      <c r="E1023" s="255"/>
      <c r="F1023" s="255"/>
      <c r="G1023" s="255"/>
      <c r="H1023" s="255"/>
      <c r="I1023" s="254"/>
      <c r="J1023" s="254"/>
      <c r="K1023" s="254"/>
      <c r="L1023" s="254"/>
      <c r="M1023" s="254"/>
      <c r="N1023" s="254"/>
      <c r="O1023" s="254"/>
      <c r="P1023" s="461"/>
    </row>
    <row r="1024" spans="1:16" ht="25.5" x14ac:dyDescent="0.25">
      <c r="A1024" s="156"/>
      <c r="B1024" s="253" t="s">
        <v>1070</v>
      </c>
      <c r="C1024" s="264"/>
      <c r="D1024" s="255"/>
      <c r="E1024" s="255"/>
      <c r="F1024" s="255"/>
      <c r="G1024" s="255"/>
      <c r="H1024" s="255"/>
      <c r="I1024" s="254"/>
      <c r="J1024" s="254"/>
      <c r="K1024" s="254"/>
      <c r="L1024" s="254"/>
      <c r="M1024" s="254"/>
      <c r="N1024" s="254"/>
      <c r="O1024" s="254"/>
      <c r="P1024" s="461"/>
    </row>
    <row r="1025" spans="1:16" ht="38.25" x14ac:dyDescent="0.25">
      <c r="A1025" s="290">
        <v>2210300</v>
      </c>
      <c r="B1025" s="253" t="s">
        <v>1071</v>
      </c>
      <c r="C1025" s="264"/>
      <c r="D1025" s="255"/>
      <c r="E1025" s="255"/>
      <c r="F1025" s="255"/>
      <c r="G1025" s="255"/>
      <c r="H1025" s="255"/>
      <c r="I1025" s="254"/>
      <c r="J1025" s="254"/>
      <c r="K1025" s="254"/>
      <c r="L1025" s="254"/>
      <c r="M1025" s="273"/>
      <c r="N1025" s="254"/>
      <c r="O1025" s="254"/>
      <c r="P1025" s="461"/>
    </row>
    <row r="1026" spans="1:16" x14ac:dyDescent="0.25">
      <c r="A1026" s="156">
        <v>22103001</v>
      </c>
      <c r="B1026" s="291" t="s">
        <v>303</v>
      </c>
      <c r="C1026" s="264">
        <v>94050000</v>
      </c>
      <c r="D1026" s="317">
        <v>0</v>
      </c>
      <c r="E1026" s="317">
        <v>0</v>
      </c>
      <c r="F1026" s="317">
        <v>0</v>
      </c>
      <c r="G1026" s="317">
        <v>0</v>
      </c>
      <c r="H1026" s="342">
        <v>94050000</v>
      </c>
      <c r="I1026" s="265">
        <v>78375000</v>
      </c>
      <c r="J1026" s="265">
        <v>78375000</v>
      </c>
      <c r="K1026" s="453">
        <v>0</v>
      </c>
      <c r="L1026" s="265">
        <v>78375000</v>
      </c>
      <c r="M1026" s="273">
        <v>15675000</v>
      </c>
      <c r="N1026" s="315">
        <v>0</v>
      </c>
      <c r="O1026" s="273">
        <v>0</v>
      </c>
      <c r="P1026" s="357">
        <v>0.83333333333333337</v>
      </c>
    </row>
    <row r="1027" spans="1:16" ht="25.5" x14ac:dyDescent="0.25">
      <c r="A1027" s="156">
        <v>22103003</v>
      </c>
      <c r="B1027" s="157" t="s">
        <v>1072</v>
      </c>
      <c r="C1027" s="264">
        <v>85690000</v>
      </c>
      <c r="D1027" s="317">
        <v>0</v>
      </c>
      <c r="E1027" s="317">
        <v>0</v>
      </c>
      <c r="F1027" s="317">
        <v>0</v>
      </c>
      <c r="G1027" s="317">
        <v>0</v>
      </c>
      <c r="H1027" s="152">
        <v>85690000</v>
      </c>
      <c r="I1027" s="265">
        <v>71408330</v>
      </c>
      <c r="J1027" s="265">
        <v>71408330</v>
      </c>
      <c r="K1027" s="453">
        <v>0</v>
      </c>
      <c r="L1027" s="265">
        <v>71408330</v>
      </c>
      <c r="M1027" s="273">
        <v>14281670</v>
      </c>
      <c r="N1027" s="315">
        <v>0</v>
      </c>
      <c r="O1027" s="273">
        <v>0</v>
      </c>
      <c r="P1027" s="357">
        <v>0.83333329443342286</v>
      </c>
    </row>
    <row r="1028" spans="1:16" ht="25.5" x14ac:dyDescent="0.25">
      <c r="A1028" s="156">
        <v>22103004</v>
      </c>
      <c r="B1028" s="157" t="s">
        <v>1072</v>
      </c>
      <c r="C1028" s="341">
        <v>0</v>
      </c>
      <c r="D1028" s="317">
        <v>8688979</v>
      </c>
      <c r="E1028" s="317">
        <v>0</v>
      </c>
      <c r="F1028" s="317">
        <v>0</v>
      </c>
      <c r="G1028" s="317">
        <v>0</v>
      </c>
      <c r="H1028" s="152">
        <v>8688979</v>
      </c>
      <c r="I1028" s="265">
        <v>0</v>
      </c>
      <c r="J1028" s="265">
        <v>0</v>
      </c>
      <c r="K1028" s="453">
        <v>0</v>
      </c>
      <c r="L1028" s="265">
        <v>0</v>
      </c>
      <c r="M1028" s="273">
        <v>8688979</v>
      </c>
      <c r="N1028" s="315">
        <v>0</v>
      </c>
      <c r="O1028" s="273">
        <v>0</v>
      </c>
      <c r="P1028" s="357">
        <v>0</v>
      </c>
    </row>
    <row r="1029" spans="1:16" x14ac:dyDescent="0.25">
      <c r="A1029" s="156"/>
      <c r="B1029" s="253"/>
      <c r="C1029" s="264"/>
      <c r="D1029" s="255"/>
      <c r="E1029" s="255"/>
      <c r="F1029" s="255"/>
      <c r="G1029" s="255"/>
      <c r="H1029" s="255"/>
      <c r="I1029" s="254"/>
      <c r="J1029" s="254"/>
      <c r="K1029" s="254"/>
      <c r="L1029" s="254"/>
      <c r="M1029" s="273"/>
      <c r="N1029" s="254"/>
      <c r="O1029" s="254"/>
      <c r="P1029" s="461"/>
    </row>
    <row r="1030" spans="1:16" x14ac:dyDescent="0.25">
      <c r="A1030" s="156"/>
      <c r="B1030" s="253" t="s">
        <v>687</v>
      </c>
      <c r="C1030" s="264"/>
      <c r="D1030" s="255"/>
      <c r="E1030" s="255"/>
      <c r="F1030" s="255"/>
      <c r="G1030" s="255"/>
      <c r="H1030" s="255"/>
      <c r="I1030" s="254"/>
      <c r="J1030" s="254"/>
      <c r="K1030" s="254"/>
      <c r="L1030" s="254"/>
      <c r="M1030" s="273"/>
      <c r="N1030" s="254"/>
      <c r="O1030" s="254"/>
      <c r="P1030" s="461"/>
    </row>
    <row r="1031" spans="1:16" ht="25.5" x14ac:dyDescent="0.25">
      <c r="A1031" s="290">
        <v>2210303</v>
      </c>
      <c r="B1031" s="253" t="s">
        <v>1073</v>
      </c>
      <c r="C1031" s="264"/>
      <c r="D1031" s="255"/>
      <c r="E1031" s="255"/>
      <c r="F1031" s="255"/>
      <c r="G1031" s="255"/>
      <c r="H1031" s="342"/>
      <c r="I1031" s="254"/>
      <c r="J1031" s="254"/>
      <c r="K1031" s="254"/>
      <c r="L1031" s="254"/>
      <c r="M1031" s="273"/>
      <c r="N1031" s="254"/>
      <c r="O1031" s="254"/>
      <c r="P1031" s="461"/>
    </row>
    <row r="1032" spans="1:16" x14ac:dyDescent="0.25">
      <c r="A1032" s="156">
        <v>22103031</v>
      </c>
      <c r="B1032" s="291" t="s">
        <v>303</v>
      </c>
      <c r="C1032" s="264">
        <v>166645000</v>
      </c>
      <c r="D1032" s="317">
        <v>0</v>
      </c>
      <c r="E1032" s="317">
        <v>0</v>
      </c>
      <c r="F1032" s="317">
        <v>0</v>
      </c>
      <c r="G1032" s="317">
        <v>0</v>
      </c>
      <c r="H1032" s="342">
        <v>166645000</v>
      </c>
      <c r="I1032" s="265">
        <v>138870830</v>
      </c>
      <c r="J1032" s="265">
        <v>138870830</v>
      </c>
      <c r="K1032" s="453">
        <v>0</v>
      </c>
      <c r="L1032" s="265">
        <v>138870830</v>
      </c>
      <c r="M1032" s="273">
        <v>27774170</v>
      </c>
      <c r="N1032" s="315">
        <v>0</v>
      </c>
      <c r="O1032" s="273">
        <v>0</v>
      </c>
      <c r="P1032" s="357">
        <v>0.83333331333073302</v>
      </c>
    </row>
    <row r="1033" spans="1:16" ht="25.5" x14ac:dyDescent="0.25">
      <c r="A1033" s="156">
        <v>22103033</v>
      </c>
      <c r="B1033" s="291" t="s">
        <v>1072</v>
      </c>
      <c r="C1033" s="264">
        <v>386273839</v>
      </c>
      <c r="D1033" s="317">
        <v>0</v>
      </c>
      <c r="E1033" s="317">
        <v>0</v>
      </c>
      <c r="F1033" s="317">
        <v>0</v>
      </c>
      <c r="G1033" s="317">
        <v>0</v>
      </c>
      <c r="H1033" s="342">
        <v>386273839</v>
      </c>
      <c r="I1033" s="265">
        <v>321894870</v>
      </c>
      <c r="J1033" s="265">
        <v>321894870</v>
      </c>
      <c r="K1033" s="453">
        <v>0</v>
      </c>
      <c r="L1033" s="265">
        <v>321894870</v>
      </c>
      <c r="M1033" s="273">
        <v>64378969</v>
      </c>
      <c r="N1033" s="315">
        <v>0</v>
      </c>
      <c r="O1033" s="273">
        <v>0</v>
      </c>
      <c r="P1033" s="357">
        <v>0.83333334412015414</v>
      </c>
    </row>
    <row r="1034" spans="1:16" x14ac:dyDescent="0.25">
      <c r="A1034" s="156"/>
      <c r="B1034" s="253" t="s">
        <v>472</v>
      </c>
      <c r="C1034" s="264"/>
      <c r="D1034" s="255"/>
      <c r="E1034" s="255"/>
      <c r="F1034" s="255"/>
      <c r="G1034" s="255"/>
      <c r="H1034" s="342"/>
      <c r="I1034" s="254"/>
      <c r="J1034" s="254"/>
      <c r="K1034" s="254"/>
      <c r="L1034" s="265"/>
      <c r="M1034" s="273"/>
      <c r="N1034" s="254"/>
      <c r="O1034" s="254"/>
      <c r="P1034" s="461"/>
    </row>
    <row r="1035" spans="1:16" ht="25.5" x14ac:dyDescent="0.25">
      <c r="A1035" s="290"/>
      <c r="B1035" s="253" t="s">
        <v>1074</v>
      </c>
      <c r="C1035" s="264"/>
      <c r="D1035" s="255"/>
      <c r="E1035" s="255"/>
      <c r="F1035" s="255"/>
      <c r="G1035" s="255"/>
      <c r="H1035" s="342"/>
      <c r="I1035" s="254"/>
      <c r="J1035" s="254"/>
      <c r="K1035" s="254"/>
      <c r="L1035" s="254"/>
      <c r="M1035" s="273"/>
      <c r="N1035" s="254"/>
      <c r="O1035" s="254"/>
      <c r="P1035" s="461"/>
    </row>
    <row r="1036" spans="1:16" x14ac:dyDescent="0.25">
      <c r="A1036" s="156"/>
      <c r="B1036" s="316" t="s">
        <v>717</v>
      </c>
      <c r="C1036" s="264"/>
      <c r="D1036" s="317"/>
      <c r="E1036" s="317"/>
      <c r="F1036" s="317"/>
      <c r="G1036" s="317"/>
      <c r="H1036" s="152"/>
      <c r="I1036" s="317"/>
      <c r="J1036" s="317"/>
      <c r="K1036" s="317"/>
      <c r="L1036" s="317"/>
      <c r="M1036" s="273"/>
      <c r="N1036" s="315"/>
      <c r="O1036" s="273"/>
      <c r="P1036" s="357"/>
    </row>
    <row r="1037" spans="1:16" ht="25.5" x14ac:dyDescent="0.25">
      <c r="A1037" s="290">
        <v>2210299</v>
      </c>
      <c r="B1037" s="316" t="s">
        <v>1074</v>
      </c>
      <c r="C1037" s="264"/>
      <c r="D1037" s="317"/>
      <c r="E1037" s="317"/>
      <c r="F1037" s="317"/>
      <c r="G1037" s="317"/>
      <c r="H1037" s="317"/>
      <c r="I1037" s="317"/>
      <c r="J1037" s="317"/>
      <c r="K1037" s="317"/>
      <c r="L1037" s="317"/>
      <c r="M1037" s="273"/>
      <c r="N1037" s="317"/>
      <c r="O1037" s="317"/>
      <c r="P1037" s="462"/>
    </row>
    <row r="1038" spans="1:16" x14ac:dyDescent="0.25">
      <c r="A1038" s="156">
        <v>22102991</v>
      </c>
      <c r="B1038" s="157" t="s">
        <v>303</v>
      </c>
      <c r="C1038" s="264">
        <v>339305000</v>
      </c>
      <c r="D1038" s="317">
        <v>0</v>
      </c>
      <c r="E1038" s="317">
        <v>0</v>
      </c>
      <c r="F1038" s="317">
        <v>0</v>
      </c>
      <c r="G1038" s="317">
        <v>0</v>
      </c>
      <c r="H1038" s="342">
        <v>339305000</v>
      </c>
      <c r="I1038" s="317">
        <v>282754170</v>
      </c>
      <c r="J1038" s="317">
        <v>282754170</v>
      </c>
      <c r="K1038" s="317">
        <v>0</v>
      </c>
      <c r="L1038" s="317">
        <v>282754170</v>
      </c>
      <c r="M1038" s="273">
        <v>56550830</v>
      </c>
      <c r="N1038" s="315">
        <v>0</v>
      </c>
      <c r="O1038" s="273">
        <v>0</v>
      </c>
      <c r="P1038" s="357">
        <v>0.83333334315733631</v>
      </c>
    </row>
    <row r="1039" spans="1:16" ht="25.5" x14ac:dyDescent="0.25">
      <c r="A1039" s="156">
        <v>22102993</v>
      </c>
      <c r="B1039" s="157" t="s">
        <v>1075</v>
      </c>
      <c r="C1039" s="264">
        <v>1165214643</v>
      </c>
      <c r="D1039" s="317">
        <v>0</v>
      </c>
      <c r="E1039" s="317">
        <v>0</v>
      </c>
      <c r="F1039" s="317">
        <v>0</v>
      </c>
      <c r="G1039" s="317">
        <v>0</v>
      </c>
      <c r="H1039" s="342">
        <v>1165214643</v>
      </c>
      <c r="I1039" s="317">
        <v>971012200</v>
      </c>
      <c r="J1039" s="317">
        <v>971012200</v>
      </c>
      <c r="K1039" s="317">
        <v>0</v>
      </c>
      <c r="L1039" s="317">
        <v>971012200</v>
      </c>
      <c r="M1039" s="273">
        <v>194202443</v>
      </c>
      <c r="N1039" s="315">
        <v>0</v>
      </c>
      <c r="O1039" s="273">
        <v>0</v>
      </c>
      <c r="P1039" s="357">
        <v>0.83333333118780584</v>
      </c>
    </row>
    <row r="1040" spans="1:16" ht="25.5" x14ac:dyDescent="0.25">
      <c r="A1040" s="156">
        <v>22102994</v>
      </c>
      <c r="B1040" s="157" t="s">
        <v>1076</v>
      </c>
      <c r="C1040" s="264">
        <v>728575264</v>
      </c>
      <c r="D1040" s="317">
        <v>0</v>
      </c>
      <c r="E1040" s="317">
        <v>0</v>
      </c>
      <c r="F1040" s="317">
        <v>0</v>
      </c>
      <c r="G1040" s="317">
        <v>0</v>
      </c>
      <c r="H1040" s="342">
        <v>728575264</v>
      </c>
      <c r="I1040" s="317">
        <v>607146050</v>
      </c>
      <c r="J1040" s="317">
        <v>607146050</v>
      </c>
      <c r="K1040" s="317">
        <v>0</v>
      </c>
      <c r="L1040" s="317">
        <v>607146050</v>
      </c>
      <c r="M1040" s="273">
        <v>121429214</v>
      </c>
      <c r="N1040" s="315">
        <v>0</v>
      </c>
      <c r="O1040" s="273">
        <v>0</v>
      </c>
      <c r="P1040" s="357">
        <v>0.83333332875819399</v>
      </c>
    </row>
    <row r="1041" spans="1:16" x14ac:dyDescent="0.25">
      <c r="A1041" s="156">
        <v>22102297</v>
      </c>
      <c r="B1041" s="157" t="s">
        <v>1077</v>
      </c>
      <c r="C1041" s="264">
        <v>1000</v>
      </c>
      <c r="D1041" s="317">
        <v>0</v>
      </c>
      <c r="E1041" s="317">
        <v>0</v>
      </c>
      <c r="F1041" s="317">
        <v>0</v>
      </c>
      <c r="G1041" s="317">
        <v>0</v>
      </c>
      <c r="H1041" s="342">
        <v>1000</v>
      </c>
      <c r="I1041" s="317">
        <v>0</v>
      </c>
      <c r="J1041" s="317">
        <v>0</v>
      </c>
      <c r="K1041" s="317">
        <v>0</v>
      </c>
      <c r="L1041" s="317">
        <v>0</v>
      </c>
      <c r="M1041" s="273">
        <v>1000</v>
      </c>
      <c r="N1041" s="315">
        <v>0</v>
      </c>
      <c r="O1041" s="273">
        <v>0</v>
      </c>
      <c r="P1041" s="357">
        <v>0</v>
      </c>
    </row>
    <row r="1042" spans="1:16" x14ac:dyDescent="0.25">
      <c r="A1042" s="290"/>
      <c r="B1042" s="316" t="s">
        <v>1078</v>
      </c>
      <c r="C1042" s="317"/>
      <c r="D1042" s="317"/>
      <c r="E1042" s="317"/>
      <c r="F1042" s="317"/>
      <c r="G1042" s="317"/>
      <c r="H1042" s="317"/>
      <c r="I1042" s="317"/>
      <c r="J1042" s="317"/>
      <c r="K1042" s="317"/>
      <c r="L1042" s="317"/>
      <c r="M1042" s="317"/>
      <c r="N1042" s="317"/>
      <c r="O1042" s="317"/>
      <c r="P1042" s="462"/>
    </row>
    <row r="1043" spans="1:16" x14ac:dyDescent="0.25">
      <c r="A1043" s="156">
        <v>2210179</v>
      </c>
      <c r="B1043" s="316" t="s">
        <v>1079</v>
      </c>
      <c r="C1043" s="317"/>
      <c r="D1043" s="317"/>
      <c r="E1043" s="317"/>
      <c r="F1043" s="317"/>
      <c r="G1043" s="317"/>
      <c r="H1043" s="317"/>
      <c r="I1043" s="317"/>
      <c r="J1043" s="317"/>
      <c r="K1043" s="317"/>
      <c r="L1043" s="317"/>
      <c r="M1043" s="273"/>
      <c r="N1043" s="317"/>
      <c r="O1043" s="317"/>
      <c r="P1043" s="462"/>
    </row>
    <row r="1044" spans="1:16" ht="25.5" x14ac:dyDescent="0.25">
      <c r="A1044" s="290">
        <v>22101792</v>
      </c>
      <c r="B1044" s="157" t="s">
        <v>1080</v>
      </c>
      <c r="C1044" s="317">
        <v>70000000</v>
      </c>
      <c r="D1044" s="317">
        <v>0</v>
      </c>
      <c r="E1044" s="317">
        <v>0</v>
      </c>
      <c r="F1044" s="317">
        <v>0</v>
      </c>
      <c r="G1044" s="317">
        <v>0</v>
      </c>
      <c r="H1044" s="152">
        <v>70000000</v>
      </c>
      <c r="I1044" s="317">
        <v>70000000</v>
      </c>
      <c r="J1044" s="317">
        <v>70000000</v>
      </c>
      <c r="K1044" s="317">
        <v>0</v>
      </c>
      <c r="L1044" s="317">
        <v>70000000</v>
      </c>
      <c r="M1044" s="273">
        <v>0</v>
      </c>
      <c r="N1044" s="315">
        <v>0</v>
      </c>
      <c r="O1044" s="273">
        <v>0</v>
      </c>
      <c r="P1044" s="357">
        <v>1</v>
      </c>
    </row>
    <row r="1045" spans="1:16" ht="25.5" x14ac:dyDescent="0.25">
      <c r="A1045" s="156" t="s">
        <v>1081</v>
      </c>
      <c r="B1045" s="157" t="s">
        <v>1082</v>
      </c>
      <c r="C1045" s="317">
        <v>0</v>
      </c>
      <c r="D1045" s="317">
        <v>83128450</v>
      </c>
      <c r="E1045" s="317">
        <v>0</v>
      </c>
      <c r="F1045" s="317">
        <v>0</v>
      </c>
      <c r="G1045" s="317">
        <v>0</v>
      </c>
      <c r="H1045" s="152">
        <v>83128450</v>
      </c>
      <c r="I1045" s="317">
        <v>0</v>
      </c>
      <c r="J1045" s="317">
        <v>0</v>
      </c>
      <c r="K1045" s="317">
        <v>0</v>
      </c>
      <c r="L1045" s="317">
        <v>0</v>
      </c>
      <c r="M1045" s="273">
        <v>83128450</v>
      </c>
      <c r="N1045" s="315">
        <v>0</v>
      </c>
      <c r="O1045" s="273">
        <v>0</v>
      </c>
      <c r="P1045" s="357">
        <v>0</v>
      </c>
    </row>
    <row r="1046" spans="1:16" ht="25.5" x14ac:dyDescent="0.25">
      <c r="A1046" s="156">
        <v>2210755</v>
      </c>
      <c r="B1046" s="316" t="s">
        <v>1083</v>
      </c>
      <c r="C1046" s="317"/>
      <c r="D1046" s="317"/>
      <c r="E1046" s="317"/>
      <c r="F1046" s="317"/>
      <c r="G1046" s="317"/>
      <c r="H1046" s="152"/>
      <c r="I1046" s="317"/>
      <c r="J1046" s="317"/>
      <c r="K1046" s="317"/>
      <c r="L1046" s="317"/>
      <c r="M1046" s="273"/>
      <c r="N1046" s="315"/>
      <c r="O1046" s="273"/>
      <c r="P1046" s="357"/>
    </row>
    <row r="1047" spans="1:16" ht="38.25" x14ac:dyDescent="0.25">
      <c r="A1047" s="156" t="s">
        <v>1084</v>
      </c>
      <c r="B1047" s="157" t="s">
        <v>1085</v>
      </c>
      <c r="C1047" s="317">
        <v>0</v>
      </c>
      <c r="D1047" s="317">
        <v>50889166</v>
      </c>
      <c r="E1047" s="317">
        <v>0</v>
      </c>
      <c r="F1047" s="317">
        <v>0</v>
      </c>
      <c r="G1047" s="317">
        <v>0</v>
      </c>
      <c r="H1047" s="152">
        <v>50889166</v>
      </c>
      <c r="I1047" s="317">
        <v>0</v>
      </c>
      <c r="J1047" s="317">
        <v>0</v>
      </c>
      <c r="K1047" s="317">
        <v>0</v>
      </c>
      <c r="L1047" s="317">
        <v>0</v>
      </c>
      <c r="M1047" s="273">
        <v>50889166</v>
      </c>
      <c r="N1047" s="315">
        <v>0</v>
      </c>
      <c r="O1047" s="273">
        <v>0</v>
      </c>
      <c r="P1047" s="357">
        <v>0</v>
      </c>
    </row>
    <row r="1048" spans="1:16" ht="13.5" thickBot="1" x14ac:dyDescent="0.3">
      <c r="A1048" s="290"/>
      <c r="B1048" s="316"/>
      <c r="C1048" s="317"/>
      <c r="D1048" s="317"/>
      <c r="E1048" s="317"/>
      <c r="F1048" s="317"/>
      <c r="G1048" s="317"/>
      <c r="H1048" s="317"/>
      <c r="I1048" s="317"/>
      <c r="J1048" s="317"/>
      <c r="K1048" s="317"/>
      <c r="L1048" s="317"/>
      <c r="M1048" s="273"/>
      <c r="N1048" s="317"/>
      <c r="O1048" s="317"/>
      <c r="P1048" s="462"/>
    </row>
    <row r="1049" spans="1:16" s="113" customFormat="1" ht="13.5" thickBot="1" x14ac:dyDescent="0.3">
      <c r="A1049" s="240"/>
      <c r="B1049" s="241" t="s">
        <v>1086</v>
      </c>
      <c r="C1049" s="242">
        <v>3035754746</v>
      </c>
      <c r="D1049" s="242">
        <v>142706595</v>
      </c>
      <c r="E1049" s="242">
        <v>0</v>
      </c>
      <c r="F1049" s="242">
        <v>0</v>
      </c>
      <c r="G1049" s="242">
        <v>0</v>
      </c>
      <c r="H1049" s="242">
        <v>3178461341</v>
      </c>
      <c r="I1049" s="242">
        <v>2541461450</v>
      </c>
      <c r="J1049" s="242">
        <v>2541461450</v>
      </c>
      <c r="K1049" s="242">
        <v>0</v>
      </c>
      <c r="L1049" s="242">
        <v>2541461450</v>
      </c>
      <c r="M1049" s="242">
        <v>636999891</v>
      </c>
      <c r="N1049" s="242">
        <v>0</v>
      </c>
      <c r="O1049" s="242">
        <v>0</v>
      </c>
      <c r="P1049" s="243">
        <v>0.79958859880309618</v>
      </c>
    </row>
    <row r="1050" spans="1:16" s="195" customFormat="1" x14ac:dyDescent="0.2">
      <c r="A1050" s="124"/>
      <c r="B1050" s="439"/>
      <c r="C1050" s="300"/>
      <c r="D1050" s="300"/>
      <c r="E1050" s="300"/>
      <c r="F1050" s="300"/>
      <c r="G1050" s="300"/>
      <c r="H1050" s="301"/>
      <c r="I1050" s="301"/>
      <c r="J1050" s="301"/>
      <c r="K1050" s="301"/>
      <c r="L1050" s="301"/>
      <c r="M1050" s="301"/>
      <c r="N1050" s="301"/>
      <c r="O1050" s="301"/>
      <c r="P1050" s="374"/>
    </row>
    <row r="1051" spans="1:16" s="195" customFormat="1" ht="13.5" thickBot="1" x14ac:dyDescent="0.3">
      <c r="A1051" s="124"/>
      <c r="B1051" s="439"/>
      <c r="C1051" s="305"/>
      <c r="D1051" s="305"/>
      <c r="E1051" s="305"/>
      <c r="F1051" s="305"/>
      <c r="G1051" s="305"/>
      <c r="H1051" s="305"/>
      <c r="I1051" s="305"/>
      <c r="J1051" s="305"/>
      <c r="K1051" s="305"/>
      <c r="L1051" s="305"/>
      <c r="M1051" s="305"/>
      <c r="N1051" s="305"/>
      <c r="O1051" s="305"/>
      <c r="P1051" s="305"/>
    </row>
    <row r="1052" spans="1:16" s="251" customFormat="1" ht="13.5" thickBot="1" x14ac:dyDescent="0.3">
      <c r="A1052" s="246"/>
      <c r="B1052" s="247" t="s">
        <v>389</v>
      </c>
      <c r="C1052" s="494"/>
      <c r="D1052" s="494"/>
      <c r="E1052" s="494"/>
      <c r="F1052" s="494"/>
      <c r="G1052" s="494"/>
      <c r="H1052" s="494"/>
      <c r="I1052" s="494"/>
      <c r="J1052" s="494"/>
      <c r="K1052" s="494"/>
      <c r="L1052" s="494"/>
      <c r="M1052" s="494"/>
      <c r="N1052" s="494"/>
      <c r="O1052" s="494"/>
      <c r="P1052" s="494"/>
    </row>
    <row r="1053" spans="1:16" x14ac:dyDescent="0.25">
      <c r="A1053" s="156"/>
      <c r="B1053" s="253"/>
      <c r="C1053" s="255"/>
      <c r="D1053" s="255"/>
      <c r="E1053" s="255"/>
      <c r="F1053" s="255"/>
      <c r="G1053" s="255"/>
      <c r="H1053" s="255"/>
      <c r="I1053" s="254"/>
      <c r="J1053" s="254"/>
      <c r="K1053" s="254"/>
      <c r="L1053" s="254"/>
      <c r="M1053" s="254"/>
      <c r="N1053" s="254"/>
      <c r="O1053" s="254"/>
      <c r="P1053" s="461"/>
    </row>
    <row r="1054" spans="1:16" x14ac:dyDescent="0.25">
      <c r="A1054" s="156"/>
      <c r="B1054" s="316" t="s">
        <v>686</v>
      </c>
      <c r="C1054" s="255"/>
      <c r="D1054" s="255"/>
      <c r="E1054" s="255"/>
      <c r="F1054" s="255"/>
      <c r="G1054" s="255"/>
      <c r="H1054" s="255"/>
      <c r="I1054" s="255"/>
      <c r="J1054" s="255"/>
      <c r="K1054" s="255"/>
      <c r="L1054" s="255"/>
      <c r="M1054" s="255"/>
      <c r="N1054" s="255"/>
      <c r="O1054" s="255"/>
      <c r="P1054" s="462"/>
    </row>
    <row r="1055" spans="1:16" x14ac:dyDescent="0.25">
      <c r="A1055" s="156"/>
      <c r="B1055" s="316" t="s">
        <v>698</v>
      </c>
      <c r="C1055" s="255"/>
      <c r="D1055" s="255"/>
      <c r="E1055" s="255"/>
      <c r="F1055" s="255"/>
      <c r="G1055" s="255"/>
      <c r="H1055" s="255"/>
      <c r="I1055" s="257"/>
      <c r="J1055" s="255"/>
      <c r="K1055" s="255"/>
      <c r="L1055" s="255"/>
      <c r="M1055" s="255"/>
      <c r="N1055" s="255"/>
      <c r="O1055" s="255"/>
      <c r="P1055" s="462"/>
    </row>
    <row r="1056" spans="1:16" x14ac:dyDescent="0.25">
      <c r="A1056" s="156"/>
      <c r="B1056" s="316" t="s">
        <v>1087</v>
      </c>
      <c r="C1056" s="255"/>
      <c r="D1056" s="255"/>
      <c r="E1056" s="255"/>
      <c r="F1056" s="255"/>
      <c r="G1056" s="255"/>
      <c r="H1056" s="255"/>
      <c r="I1056" s="257"/>
      <c r="J1056" s="255"/>
      <c r="K1056" s="255"/>
      <c r="L1056" s="255"/>
      <c r="M1056" s="255"/>
      <c r="N1056" s="255"/>
      <c r="O1056" s="255"/>
      <c r="P1056" s="462"/>
    </row>
    <row r="1057" spans="1:16" x14ac:dyDescent="0.25">
      <c r="A1057" s="156"/>
      <c r="B1057" s="316" t="s">
        <v>1088</v>
      </c>
      <c r="C1057" s="255"/>
      <c r="D1057" s="255"/>
      <c r="E1057" s="255"/>
      <c r="F1057" s="255"/>
      <c r="G1057" s="255"/>
      <c r="H1057" s="255"/>
      <c r="I1057" s="257"/>
      <c r="J1057" s="255"/>
      <c r="K1057" s="255"/>
      <c r="L1057" s="255"/>
      <c r="M1057" s="255"/>
      <c r="N1057" s="255"/>
      <c r="O1057" s="255"/>
      <c r="P1057" s="462"/>
    </row>
    <row r="1058" spans="1:16" ht="25.5" x14ac:dyDescent="0.25">
      <c r="A1058" s="290">
        <v>2210659</v>
      </c>
      <c r="B1058" s="316" t="s">
        <v>700</v>
      </c>
      <c r="C1058" s="255"/>
      <c r="D1058" s="255"/>
      <c r="E1058" s="255"/>
      <c r="F1058" s="255"/>
      <c r="G1058" s="255"/>
      <c r="H1058" s="255"/>
      <c r="I1058" s="257"/>
      <c r="J1058" s="255"/>
      <c r="K1058" s="255"/>
      <c r="L1058" s="255"/>
      <c r="M1058" s="255"/>
      <c r="N1058" s="255"/>
      <c r="O1058" s="255"/>
      <c r="P1058" s="462"/>
    </row>
    <row r="1059" spans="1:16" ht="15" x14ac:dyDescent="0.25">
      <c r="A1059" s="156">
        <v>22106591</v>
      </c>
      <c r="B1059" s="157" t="s">
        <v>303</v>
      </c>
      <c r="C1059" s="317">
        <v>6075000000</v>
      </c>
      <c r="D1059" s="317">
        <v>0</v>
      </c>
      <c r="E1059" s="317">
        <v>0</v>
      </c>
      <c r="F1059" s="317">
        <v>0</v>
      </c>
      <c r="G1059" s="317">
        <v>0</v>
      </c>
      <c r="H1059" s="152">
        <v>6075000000</v>
      </c>
      <c r="I1059" s="323">
        <v>5062500000</v>
      </c>
      <c r="J1059" s="317">
        <v>5062500000</v>
      </c>
      <c r="K1059" s="317">
        <v>0</v>
      </c>
      <c r="L1059" s="317">
        <v>5062500000</v>
      </c>
      <c r="M1059" s="273">
        <v>1012500000</v>
      </c>
      <c r="N1059" s="315">
        <v>0</v>
      </c>
      <c r="O1059" s="273">
        <v>0</v>
      </c>
      <c r="P1059" s="357">
        <v>0.83333333333333337</v>
      </c>
    </row>
    <row r="1060" spans="1:16" x14ac:dyDescent="0.25">
      <c r="A1060" s="156"/>
      <c r="B1060" s="157"/>
      <c r="C1060" s="317"/>
      <c r="D1060" s="317"/>
      <c r="E1060" s="317"/>
      <c r="F1060" s="496"/>
      <c r="G1060" s="317"/>
      <c r="H1060" s="152"/>
      <c r="I1060" s="259"/>
      <c r="J1060" s="317"/>
      <c r="K1060" s="317"/>
      <c r="L1060" s="317"/>
      <c r="M1060" s="273"/>
      <c r="N1060" s="315"/>
      <c r="O1060" s="273"/>
      <c r="P1060" s="357"/>
    </row>
    <row r="1061" spans="1:16" ht="25.5" x14ac:dyDescent="0.25">
      <c r="A1061" s="156"/>
      <c r="B1061" s="316" t="s">
        <v>699</v>
      </c>
      <c r="C1061" s="317"/>
      <c r="D1061" s="317"/>
      <c r="E1061" s="317"/>
      <c r="F1061" s="317"/>
      <c r="G1061" s="317"/>
      <c r="H1061" s="317"/>
      <c r="I1061" s="259"/>
      <c r="J1061" s="317"/>
      <c r="K1061" s="317"/>
      <c r="L1061" s="317"/>
      <c r="M1061" s="317"/>
      <c r="N1061" s="317"/>
      <c r="O1061" s="317"/>
      <c r="P1061" s="462"/>
    </row>
    <row r="1062" spans="1:16" ht="25.5" x14ac:dyDescent="0.25">
      <c r="A1062" s="290">
        <v>22102871</v>
      </c>
      <c r="B1062" s="316" t="s">
        <v>1089</v>
      </c>
      <c r="C1062" s="317"/>
      <c r="D1062" s="317"/>
      <c r="E1062" s="317"/>
      <c r="F1062" s="317"/>
      <c r="G1062" s="317"/>
      <c r="H1062" s="317"/>
      <c r="I1062" s="259"/>
      <c r="J1062" s="317"/>
      <c r="K1062" s="317"/>
      <c r="L1062" s="317"/>
      <c r="M1062" s="273"/>
      <c r="N1062" s="317"/>
      <c r="O1062" s="317"/>
      <c r="P1062" s="462"/>
    </row>
    <row r="1063" spans="1:16" x14ac:dyDescent="0.25">
      <c r="A1063" s="156" t="s">
        <v>1090</v>
      </c>
      <c r="B1063" s="157" t="s">
        <v>303</v>
      </c>
      <c r="C1063" s="317">
        <v>150000000</v>
      </c>
      <c r="D1063" s="317">
        <v>0</v>
      </c>
      <c r="E1063" s="317">
        <v>0</v>
      </c>
      <c r="F1063" s="317">
        <v>0</v>
      </c>
      <c r="G1063" s="317">
        <v>0</v>
      </c>
      <c r="H1063" s="152">
        <v>150000000</v>
      </c>
      <c r="I1063" s="259">
        <v>150000000</v>
      </c>
      <c r="J1063" s="317">
        <v>150000000</v>
      </c>
      <c r="K1063" s="317">
        <v>0</v>
      </c>
      <c r="L1063" s="317">
        <v>150000000</v>
      </c>
      <c r="M1063" s="273">
        <v>0</v>
      </c>
      <c r="N1063" s="315">
        <v>0</v>
      </c>
      <c r="O1063" s="273">
        <v>0</v>
      </c>
      <c r="P1063" s="357">
        <v>1</v>
      </c>
    </row>
    <row r="1064" spans="1:16" x14ac:dyDescent="0.25">
      <c r="A1064" s="290">
        <v>2210922</v>
      </c>
      <c r="B1064" s="316" t="s">
        <v>1091</v>
      </c>
      <c r="C1064" s="317"/>
      <c r="D1064" s="317"/>
      <c r="E1064" s="317"/>
      <c r="F1064" s="317"/>
      <c r="G1064" s="317"/>
      <c r="H1064" s="152"/>
      <c r="I1064" s="259"/>
      <c r="J1064" s="317"/>
      <c r="K1064" s="317"/>
      <c r="L1064" s="317"/>
      <c r="M1064" s="273"/>
      <c r="N1064" s="315"/>
      <c r="O1064" s="273"/>
      <c r="P1064" s="357"/>
    </row>
    <row r="1065" spans="1:16" x14ac:dyDescent="0.25">
      <c r="A1065" s="156">
        <v>22109221</v>
      </c>
      <c r="B1065" s="157" t="s">
        <v>303</v>
      </c>
      <c r="C1065" s="317">
        <v>775000000</v>
      </c>
      <c r="D1065" s="317">
        <v>0</v>
      </c>
      <c r="E1065" s="317">
        <v>0</v>
      </c>
      <c r="F1065" s="317">
        <v>0</v>
      </c>
      <c r="G1065" s="317">
        <v>0</v>
      </c>
      <c r="H1065" s="152">
        <v>775000000</v>
      </c>
      <c r="I1065" s="259">
        <v>650000000</v>
      </c>
      <c r="J1065" s="317">
        <v>650000000</v>
      </c>
      <c r="K1065" s="317">
        <v>0</v>
      </c>
      <c r="L1065" s="317">
        <v>650000000</v>
      </c>
      <c r="M1065" s="273">
        <v>125000000</v>
      </c>
      <c r="N1065" s="315">
        <v>0</v>
      </c>
      <c r="O1065" s="273">
        <v>0</v>
      </c>
      <c r="P1065" s="357">
        <v>0.83870967741935487</v>
      </c>
    </row>
    <row r="1066" spans="1:16" x14ac:dyDescent="0.25">
      <c r="A1066" s="156"/>
      <c r="B1066" s="253"/>
      <c r="C1066" s="255"/>
      <c r="D1066" s="255"/>
      <c r="E1066" s="255"/>
      <c r="F1066" s="255"/>
      <c r="G1066" s="255"/>
      <c r="H1066" s="255"/>
      <c r="I1066" s="254"/>
      <c r="J1066" s="254"/>
      <c r="K1066" s="255"/>
      <c r="L1066" s="254"/>
      <c r="M1066" s="273"/>
      <c r="N1066" s="254"/>
      <c r="O1066" s="254"/>
      <c r="P1066" s="461"/>
    </row>
    <row r="1067" spans="1:16" ht="63.75" x14ac:dyDescent="0.25">
      <c r="A1067" s="446">
        <v>2210749</v>
      </c>
      <c r="B1067" s="443" t="s">
        <v>1092</v>
      </c>
      <c r="C1067" s="317"/>
      <c r="D1067" s="317"/>
      <c r="E1067" s="317"/>
      <c r="F1067" s="317"/>
      <c r="G1067" s="317"/>
      <c r="H1067" s="317"/>
      <c r="I1067" s="317"/>
      <c r="J1067" s="317"/>
      <c r="K1067" s="317"/>
      <c r="L1067" s="317"/>
      <c r="M1067" s="273"/>
      <c r="N1067" s="317"/>
      <c r="O1067" s="152"/>
      <c r="P1067" s="444"/>
    </row>
    <row r="1068" spans="1:16" ht="25.5" x14ac:dyDescent="0.25">
      <c r="A1068" s="447">
        <v>22107493</v>
      </c>
      <c r="B1068" s="451" t="s">
        <v>1093</v>
      </c>
      <c r="C1068" s="317">
        <v>1158595458</v>
      </c>
      <c r="D1068" s="317">
        <v>0</v>
      </c>
      <c r="E1068" s="317">
        <v>0</v>
      </c>
      <c r="F1068" s="317">
        <v>0</v>
      </c>
      <c r="G1068" s="317">
        <v>0</v>
      </c>
      <c r="H1068" s="152">
        <v>1158595458</v>
      </c>
      <c r="I1068" s="317">
        <v>1000000000</v>
      </c>
      <c r="J1068" s="317">
        <v>1000000000</v>
      </c>
      <c r="K1068" s="317">
        <v>0</v>
      </c>
      <c r="L1068" s="317">
        <v>1000000000</v>
      </c>
      <c r="M1068" s="273">
        <v>158595458</v>
      </c>
      <c r="N1068" s="315">
        <v>0</v>
      </c>
      <c r="O1068" s="273">
        <v>0</v>
      </c>
      <c r="P1068" s="357">
        <v>0.86311403440699486</v>
      </c>
    </row>
    <row r="1069" spans="1:16" ht="26.25" thickBot="1" x14ac:dyDescent="0.3">
      <c r="A1069" s="447">
        <v>22107497</v>
      </c>
      <c r="B1069" s="451" t="s">
        <v>1094</v>
      </c>
      <c r="C1069" s="317">
        <v>40000000</v>
      </c>
      <c r="D1069" s="317">
        <v>0</v>
      </c>
      <c r="E1069" s="317">
        <v>0</v>
      </c>
      <c r="F1069" s="317">
        <v>0</v>
      </c>
      <c r="G1069" s="317">
        <v>0</v>
      </c>
      <c r="H1069" s="152">
        <v>40000000</v>
      </c>
      <c r="I1069" s="317">
        <v>0</v>
      </c>
      <c r="J1069" s="317">
        <v>0</v>
      </c>
      <c r="K1069" s="317">
        <v>0</v>
      </c>
      <c r="L1069" s="317">
        <v>0</v>
      </c>
      <c r="M1069" s="273">
        <v>40000000</v>
      </c>
      <c r="N1069" s="315">
        <v>0</v>
      </c>
      <c r="O1069" s="273">
        <v>0</v>
      </c>
      <c r="P1069" s="357">
        <v>0</v>
      </c>
    </row>
    <row r="1070" spans="1:16" s="251" customFormat="1" ht="24" customHeight="1" thickBot="1" x14ac:dyDescent="0.3">
      <c r="A1070" s="240"/>
      <c r="B1070" s="241" t="s">
        <v>1095</v>
      </c>
      <c r="C1070" s="242">
        <v>8198595458</v>
      </c>
      <c r="D1070" s="242">
        <v>0</v>
      </c>
      <c r="E1070" s="242">
        <v>0</v>
      </c>
      <c r="F1070" s="242">
        <v>0</v>
      </c>
      <c r="G1070" s="242">
        <v>0</v>
      </c>
      <c r="H1070" s="242">
        <v>8198595458</v>
      </c>
      <c r="I1070" s="242">
        <v>6862500000</v>
      </c>
      <c r="J1070" s="242">
        <v>6862500000</v>
      </c>
      <c r="K1070" s="242">
        <v>0</v>
      </c>
      <c r="L1070" s="242">
        <v>6862500000</v>
      </c>
      <c r="M1070" s="242">
        <v>1336095458</v>
      </c>
      <c r="N1070" s="242">
        <v>0</v>
      </c>
      <c r="O1070" s="242">
        <v>0</v>
      </c>
      <c r="P1070" s="243">
        <v>0.83703361571569324</v>
      </c>
    </row>
    <row r="1071" spans="1:16" s="195" customFormat="1" x14ac:dyDescent="0.2">
      <c r="A1071" s="124"/>
      <c r="B1071" s="439"/>
      <c r="C1071" s="301"/>
      <c r="D1071" s="301"/>
      <c r="E1071" s="301"/>
      <c r="F1071" s="301"/>
      <c r="G1071" s="301"/>
      <c r="H1071" s="301"/>
      <c r="I1071" s="301"/>
      <c r="J1071" s="301"/>
      <c r="K1071" s="301"/>
      <c r="L1071" s="301"/>
      <c r="M1071" s="301"/>
      <c r="N1071" s="301"/>
      <c r="O1071" s="301"/>
      <c r="P1071" s="301"/>
    </row>
    <row r="1072" spans="1:16" s="195" customFormat="1" ht="13.5" thickBot="1" x14ac:dyDescent="0.3">
      <c r="A1072" s="124"/>
      <c r="B1072" s="439"/>
      <c r="C1072" s="305"/>
      <c r="D1072" s="305"/>
      <c r="E1072" s="305"/>
      <c r="F1072" s="305"/>
      <c r="G1072" s="305"/>
      <c r="H1072" s="305"/>
      <c r="I1072" s="305"/>
      <c r="J1072" s="305"/>
      <c r="K1072" s="305"/>
      <c r="L1072" s="305"/>
      <c r="M1072" s="305"/>
      <c r="N1072" s="305"/>
      <c r="O1072" s="305"/>
      <c r="P1072" s="305"/>
    </row>
    <row r="1073" spans="1:16" s="249" customFormat="1" ht="36" customHeight="1" thickBot="1" x14ac:dyDescent="0.3">
      <c r="A1073" s="246"/>
      <c r="B1073" s="497" t="s">
        <v>1096</v>
      </c>
      <c r="C1073" s="245"/>
      <c r="D1073" s="245"/>
      <c r="E1073" s="245"/>
      <c r="F1073" s="245"/>
      <c r="G1073" s="245"/>
      <c r="H1073" s="245"/>
      <c r="I1073" s="245"/>
      <c r="J1073" s="245"/>
      <c r="K1073" s="245"/>
      <c r="L1073" s="245"/>
    </row>
    <row r="1074" spans="1:16" x14ac:dyDescent="0.25">
      <c r="A1074" s="156"/>
      <c r="B1074" s="253"/>
      <c r="C1074" s="255"/>
      <c r="D1074" s="255"/>
      <c r="E1074" s="255"/>
      <c r="F1074" s="255"/>
      <c r="G1074" s="255"/>
      <c r="H1074" s="255"/>
      <c r="I1074" s="254"/>
      <c r="J1074" s="254"/>
      <c r="K1074" s="254"/>
      <c r="L1074" s="254"/>
      <c r="M1074" s="254"/>
      <c r="N1074" s="254"/>
      <c r="O1074" s="254"/>
      <c r="P1074" s="461"/>
    </row>
    <row r="1075" spans="1:16" x14ac:dyDescent="0.25">
      <c r="A1075" s="156"/>
      <c r="B1075" s="253" t="s">
        <v>472</v>
      </c>
      <c r="C1075" s="255"/>
      <c r="D1075" s="255"/>
      <c r="E1075" s="255"/>
      <c r="F1075" s="255"/>
      <c r="G1075" s="255"/>
      <c r="H1075" s="255"/>
      <c r="I1075" s="255"/>
      <c r="J1075" s="255"/>
      <c r="K1075" s="255"/>
      <c r="L1075" s="255"/>
      <c r="M1075" s="255"/>
      <c r="N1075" s="255"/>
      <c r="O1075" s="255"/>
      <c r="P1075" s="462"/>
    </row>
    <row r="1076" spans="1:16" x14ac:dyDescent="0.25">
      <c r="A1076" s="156"/>
      <c r="B1076" s="253" t="s">
        <v>712</v>
      </c>
      <c r="C1076" s="255"/>
      <c r="D1076" s="255"/>
      <c r="E1076" s="255"/>
      <c r="F1076" s="255"/>
      <c r="G1076" s="255"/>
      <c r="H1076" s="255"/>
      <c r="I1076" s="255"/>
      <c r="J1076" s="255"/>
      <c r="K1076" s="255"/>
      <c r="L1076" s="255"/>
      <c r="M1076" s="255"/>
      <c r="N1076" s="255"/>
      <c r="O1076" s="255"/>
      <c r="P1076" s="462"/>
    </row>
    <row r="1077" spans="1:16" x14ac:dyDescent="0.25">
      <c r="A1077" s="156"/>
      <c r="B1077" s="253" t="s">
        <v>713</v>
      </c>
      <c r="C1077" s="255"/>
      <c r="D1077" s="255"/>
      <c r="E1077" s="255"/>
      <c r="F1077" s="255"/>
      <c r="G1077" s="255"/>
      <c r="H1077" s="255"/>
      <c r="I1077" s="255"/>
      <c r="J1077" s="255"/>
      <c r="K1077" s="255"/>
      <c r="L1077" s="255"/>
      <c r="M1077" s="255"/>
      <c r="N1077" s="255"/>
      <c r="O1077" s="255"/>
      <c r="P1077" s="462"/>
    </row>
    <row r="1078" spans="1:16" x14ac:dyDescent="0.25">
      <c r="A1078" s="156"/>
      <c r="B1078" s="253" t="s">
        <v>1097</v>
      </c>
      <c r="C1078" s="255"/>
      <c r="D1078" s="255"/>
      <c r="E1078" s="255"/>
      <c r="F1078" s="255"/>
      <c r="G1078" s="255"/>
      <c r="H1078" s="255"/>
      <c r="I1078" s="255"/>
      <c r="J1078" s="255"/>
      <c r="K1078" s="255"/>
      <c r="L1078" s="255"/>
      <c r="M1078" s="255"/>
      <c r="N1078" s="255"/>
      <c r="O1078" s="255"/>
      <c r="P1078" s="462"/>
    </row>
    <row r="1079" spans="1:16" ht="38.25" x14ac:dyDescent="0.25">
      <c r="A1079" s="156" t="s">
        <v>477</v>
      </c>
      <c r="B1079" s="253" t="s">
        <v>1098</v>
      </c>
      <c r="C1079" s="255"/>
      <c r="D1079" s="255"/>
      <c r="E1079" s="255"/>
      <c r="F1079" s="255"/>
      <c r="G1079" s="255"/>
      <c r="H1079" s="255"/>
      <c r="I1079" s="255"/>
      <c r="J1079" s="255"/>
      <c r="K1079" s="255"/>
      <c r="L1079" s="255"/>
      <c r="M1079" s="255"/>
      <c r="N1079" s="255"/>
      <c r="O1079" s="255"/>
      <c r="P1079" s="462"/>
    </row>
    <row r="1080" spans="1:16" ht="15" x14ac:dyDescent="0.25">
      <c r="A1080" s="156" t="s">
        <v>1099</v>
      </c>
      <c r="B1080" s="291" t="s">
        <v>303</v>
      </c>
      <c r="C1080" s="317">
        <v>4704000000</v>
      </c>
      <c r="D1080" s="317">
        <v>0</v>
      </c>
      <c r="E1080" s="317">
        <v>0</v>
      </c>
      <c r="F1080" s="317">
        <v>0</v>
      </c>
      <c r="G1080" s="317">
        <v>0</v>
      </c>
      <c r="H1080" s="152">
        <v>4704000000</v>
      </c>
      <c r="I1080" s="317">
        <v>3888723330</v>
      </c>
      <c r="J1080" s="323">
        <v>3888723330</v>
      </c>
      <c r="K1080" s="317">
        <v>313808333</v>
      </c>
      <c r="L1080" s="323">
        <v>3481084997</v>
      </c>
      <c r="M1080" s="273">
        <v>815276670</v>
      </c>
      <c r="N1080" s="315">
        <v>0</v>
      </c>
      <c r="O1080" s="273">
        <v>93830000</v>
      </c>
      <c r="P1080" s="357">
        <v>0.82668438137755107</v>
      </c>
    </row>
    <row r="1081" spans="1:16" ht="25.5" x14ac:dyDescent="0.25">
      <c r="A1081" s="156" t="s">
        <v>1100</v>
      </c>
      <c r="B1081" s="291" t="s">
        <v>1101</v>
      </c>
      <c r="C1081" s="317">
        <v>69096761</v>
      </c>
      <c r="D1081" s="317">
        <v>0</v>
      </c>
      <c r="E1081" s="317">
        <v>0</v>
      </c>
      <c r="F1081" s="317">
        <v>0</v>
      </c>
      <c r="G1081" s="317">
        <v>0</v>
      </c>
      <c r="H1081" s="152">
        <v>69096761</v>
      </c>
      <c r="I1081" s="317">
        <v>57580630</v>
      </c>
      <c r="J1081" s="323">
        <v>57580630</v>
      </c>
      <c r="K1081" s="317">
        <v>0</v>
      </c>
      <c r="L1081" s="323">
        <v>51822567</v>
      </c>
      <c r="M1081" s="273">
        <v>11516131</v>
      </c>
      <c r="N1081" s="315">
        <v>0</v>
      </c>
      <c r="O1081" s="273">
        <v>5758063</v>
      </c>
      <c r="P1081" s="357">
        <v>0.83333327303142324</v>
      </c>
    </row>
    <row r="1082" spans="1:16" x14ac:dyDescent="0.25">
      <c r="A1082" s="156"/>
      <c r="B1082" s="253"/>
      <c r="C1082" s="317"/>
      <c r="D1082" s="317"/>
      <c r="E1082" s="317"/>
      <c r="F1082" s="317"/>
      <c r="G1082" s="317"/>
      <c r="H1082" s="317"/>
      <c r="I1082" s="317"/>
      <c r="J1082" s="317"/>
      <c r="K1082" s="317"/>
      <c r="L1082" s="317"/>
      <c r="M1082" s="317"/>
      <c r="N1082" s="317"/>
      <c r="O1082" s="317"/>
      <c r="P1082" s="462"/>
    </row>
    <row r="1083" spans="1:16" ht="25.5" x14ac:dyDescent="0.25">
      <c r="A1083" s="156"/>
      <c r="B1083" s="253" t="s">
        <v>1102</v>
      </c>
      <c r="C1083" s="317"/>
      <c r="D1083" s="317"/>
      <c r="E1083" s="317"/>
      <c r="F1083" s="317"/>
      <c r="G1083" s="317"/>
      <c r="H1083" s="317"/>
      <c r="I1083" s="317"/>
      <c r="J1083" s="317"/>
      <c r="K1083" s="317"/>
      <c r="L1083" s="317"/>
      <c r="M1083" s="317"/>
      <c r="N1083" s="317"/>
      <c r="O1083" s="317"/>
      <c r="P1083" s="462"/>
    </row>
    <row r="1084" spans="1:16" x14ac:dyDescent="0.25">
      <c r="A1084" s="290">
        <v>2210120</v>
      </c>
      <c r="B1084" s="253" t="s">
        <v>1103</v>
      </c>
      <c r="C1084" s="317"/>
      <c r="D1084" s="317"/>
      <c r="E1084" s="317"/>
      <c r="F1084" s="317"/>
      <c r="G1084" s="317"/>
      <c r="H1084" s="317"/>
      <c r="I1084" s="317"/>
      <c r="J1084" s="317"/>
      <c r="K1084" s="317"/>
      <c r="L1084" s="317"/>
      <c r="M1084" s="317"/>
      <c r="N1084" s="317"/>
      <c r="O1084" s="317"/>
      <c r="P1084" s="462"/>
    </row>
    <row r="1085" spans="1:16" ht="25.5" x14ac:dyDescent="0.25">
      <c r="A1085" s="156" t="s">
        <v>1104</v>
      </c>
      <c r="B1085" s="291" t="s">
        <v>1101</v>
      </c>
      <c r="C1085" s="317">
        <v>280000000</v>
      </c>
      <c r="D1085" s="317">
        <v>0</v>
      </c>
      <c r="E1085" s="317">
        <v>0</v>
      </c>
      <c r="F1085" s="317">
        <v>0</v>
      </c>
      <c r="G1085" s="317">
        <v>0</v>
      </c>
      <c r="H1085" s="152">
        <v>280000000</v>
      </c>
      <c r="I1085" s="317">
        <v>237407106</v>
      </c>
      <c r="J1085" s="317">
        <v>237407106</v>
      </c>
      <c r="K1085" s="317">
        <v>0</v>
      </c>
      <c r="L1085" s="317">
        <v>197839255</v>
      </c>
      <c r="M1085" s="273">
        <v>42592894</v>
      </c>
      <c r="N1085" s="315">
        <v>0</v>
      </c>
      <c r="O1085" s="273">
        <v>39567851</v>
      </c>
      <c r="P1085" s="357">
        <v>0.84788252142857146</v>
      </c>
    </row>
    <row r="1086" spans="1:16" x14ac:dyDescent="0.25">
      <c r="A1086" s="156" t="s">
        <v>1105</v>
      </c>
      <c r="B1086" s="291" t="s">
        <v>1106</v>
      </c>
      <c r="C1086" s="317">
        <v>1000</v>
      </c>
      <c r="D1086" s="317">
        <v>0</v>
      </c>
      <c r="E1086" s="317">
        <v>0</v>
      </c>
      <c r="F1086" s="317">
        <v>0</v>
      </c>
      <c r="G1086" s="317">
        <v>0</v>
      </c>
      <c r="H1086" s="152">
        <v>1000</v>
      </c>
      <c r="I1086" s="317">
        <v>0</v>
      </c>
      <c r="J1086" s="317">
        <v>0</v>
      </c>
      <c r="K1086" s="317">
        <v>0</v>
      </c>
      <c r="L1086" s="317">
        <v>0</v>
      </c>
      <c r="M1086" s="273">
        <v>1000</v>
      </c>
      <c r="N1086" s="315">
        <v>0</v>
      </c>
      <c r="O1086" s="273">
        <v>0</v>
      </c>
      <c r="P1086" s="357">
        <v>0</v>
      </c>
    </row>
    <row r="1087" spans="1:16" x14ac:dyDescent="0.25">
      <c r="A1087" s="156"/>
      <c r="B1087" s="253"/>
      <c r="C1087" s="317"/>
      <c r="D1087" s="317"/>
      <c r="E1087" s="317"/>
      <c r="F1087" s="317"/>
      <c r="G1087" s="317"/>
      <c r="H1087" s="317"/>
      <c r="I1087" s="317"/>
      <c r="J1087" s="259"/>
      <c r="K1087" s="317"/>
      <c r="L1087" s="317"/>
      <c r="M1087" s="317"/>
      <c r="N1087" s="317"/>
      <c r="O1087" s="317"/>
      <c r="P1087" s="462"/>
    </row>
    <row r="1088" spans="1:16" x14ac:dyDescent="0.25">
      <c r="A1088" s="156"/>
      <c r="B1088" s="253" t="s">
        <v>1107</v>
      </c>
      <c r="C1088" s="317"/>
      <c r="D1088" s="317"/>
      <c r="E1088" s="317"/>
      <c r="F1088" s="317"/>
      <c r="G1088" s="317"/>
      <c r="H1088" s="317"/>
      <c r="I1088" s="317"/>
      <c r="J1088" s="259"/>
      <c r="K1088" s="317"/>
      <c r="L1088" s="317"/>
      <c r="M1088" s="317"/>
      <c r="N1088" s="317"/>
      <c r="O1088" s="317"/>
      <c r="P1088" s="462"/>
    </row>
    <row r="1089" spans="1:16" x14ac:dyDescent="0.25">
      <c r="A1089" s="290">
        <v>2210120</v>
      </c>
      <c r="B1089" s="253" t="s">
        <v>1103</v>
      </c>
      <c r="C1089" s="317"/>
      <c r="D1089" s="317"/>
      <c r="E1089" s="317"/>
      <c r="F1089" s="317"/>
      <c r="G1089" s="317"/>
      <c r="H1089" s="317"/>
      <c r="I1089" s="317"/>
      <c r="J1089" s="259"/>
      <c r="K1089" s="317"/>
      <c r="L1089" s="317"/>
      <c r="M1089" s="317"/>
      <c r="N1089" s="317"/>
      <c r="O1089" s="317"/>
      <c r="P1089" s="462"/>
    </row>
    <row r="1090" spans="1:16" ht="25.5" x14ac:dyDescent="0.2">
      <c r="A1090" s="156" t="s">
        <v>1104</v>
      </c>
      <c r="B1090" s="291" t="s">
        <v>1101</v>
      </c>
      <c r="C1090" s="317">
        <v>194814220</v>
      </c>
      <c r="D1090" s="317">
        <v>0</v>
      </c>
      <c r="E1090" s="317">
        <v>0</v>
      </c>
      <c r="F1090" s="317">
        <v>0</v>
      </c>
      <c r="G1090" s="317">
        <v>0</v>
      </c>
      <c r="H1090" s="152">
        <v>194814220</v>
      </c>
      <c r="I1090" s="509">
        <v>158271404</v>
      </c>
      <c r="J1090" s="605">
        <v>158271404</v>
      </c>
      <c r="K1090" s="317">
        <v>0</v>
      </c>
      <c r="L1090" s="317">
        <v>158271404</v>
      </c>
      <c r="M1090" s="273">
        <v>36542816</v>
      </c>
      <c r="N1090" s="315">
        <v>0</v>
      </c>
      <c r="O1090" s="273">
        <v>0</v>
      </c>
      <c r="P1090" s="357">
        <v>0.81242223488613918</v>
      </c>
    </row>
    <row r="1091" spans="1:16" ht="38.25" x14ac:dyDescent="0.2">
      <c r="A1091" s="156">
        <v>22101204</v>
      </c>
      <c r="B1091" s="291" t="s">
        <v>1108</v>
      </c>
      <c r="C1091" s="317">
        <v>0</v>
      </c>
      <c r="D1091" s="317">
        <v>13098704</v>
      </c>
      <c r="E1091" s="317">
        <v>0</v>
      </c>
      <c r="F1091" s="317">
        <v>0</v>
      </c>
      <c r="G1091" s="317">
        <v>0</v>
      </c>
      <c r="H1091" s="152">
        <v>13098704</v>
      </c>
      <c r="I1091" s="509">
        <v>13098704</v>
      </c>
      <c r="J1091" s="605">
        <v>13098704</v>
      </c>
      <c r="K1091" s="317">
        <v>0</v>
      </c>
      <c r="L1091" s="317">
        <v>13098704</v>
      </c>
      <c r="M1091" s="273">
        <v>0</v>
      </c>
      <c r="N1091" s="315">
        <v>0</v>
      </c>
      <c r="O1091" s="273">
        <v>0</v>
      </c>
      <c r="P1091" s="357">
        <v>1</v>
      </c>
    </row>
    <row r="1092" spans="1:16" x14ac:dyDescent="0.25">
      <c r="A1092" s="156"/>
      <c r="B1092" s="253"/>
      <c r="C1092" s="317"/>
      <c r="D1092" s="317"/>
      <c r="E1092" s="317"/>
      <c r="F1092" s="317"/>
      <c r="G1092" s="317"/>
      <c r="H1092" s="317"/>
      <c r="I1092" s="317"/>
      <c r="J1092" s="259"/>
      <c r="K1092" s="317"/>
      <c r="L1092" s="317"/>
      <c r="M1092" s="317"/>
      <c r="N1092" s="317"/>
      <c r="O1092" s="317"/>
      <c r="P1092" s="462"/>
    </row>
    <row r="1093" spans="1:16" ht="38.25" x14ac:dyDescent="0.25">
      <c r="A1093" s="156"/>
      <c r="B1093" s="253" t="s">
        <v>714</v>
      </c>
      <c r="C1093" s="317"/>
      <c r="D1093" s="317"/>
      <c r="E1093" s="317"/>
      <c r="F1093" s="317"/>
      <c r="G1093" s="317"/>
      <c r="H1093" s="317"/>
      <c r="I1093" s="317"/>
      <c r="J1093" s="259"/>
      <c r="K1093" s="317"/>
      <c r="L1093" s="317"/>
      <c r="M1093" s="317"/>
      <c r="N1093" s="317"/>
      <c r="O1093" s="317"/>
      <c r="P1093" s="462"/>
    </row>
    <row r="1094" spans="1:16" ht="51" x14ac:dyDescent="0.25">
      <c r="A1094" s="290">
        <v>2210184</v>
      </c>
      <c r="B1094" s="253" t="s">
        <v>1109</v>
      </c>
      <c r="C1094" s="317"/>
      <c r="D1094" s="317"/>
      <c r="E1094" s="317"/>
      <c r="F1094" s="317"/>
      <c r="G1094" s="317"/>
      <c r="H1094" s="317"/>
      <c r="I1094" s="317"/>
      <c r="J1094" s="259"/>
      <c r="K1094" s="317"/>
      <c r="L1094" s="317"/>
      <c r="M1094" s="317"/>
      <c r="N1094" s="317"/>
      <c r="O1094" s="317"/>
      <c r="P1094" s="462"/>
    </row>
    <row r="1095" spans="1:16" ht="38.25" x14ac:dyDescent="0.25">
      <c r="A1095" s="156" t="s">
        <v>1110</v>
      </c>
      <c r="B1095" s="291" t="s">
        <v>1111</v>
      </c>
      <c r="C1095" s="317">
        <v>300000000</v>
      </c>
      <c r="D1095" s="317">
        <v>0</v>
      </c>
      <c r="E1095" s="317">
        <v>0</v>
      </c>
      <c r="F1095" s="317">
        <v>0</v>
      </c>
      <c r="G1095" s="317">
        <v>0</v>
      </c>
      <c r="H1095" s="152">
        <v>300000000</v>
      </c>
      <c r="I1095" s="317">
        <v>0</v>
      </c>
      <c r="J1095" s="259">
        <v>0</v>
      </c>
      <c r="K1095" s="317">
        <v>0</v>
      </c>
      <c r="L1095" s="317">
        <v>0</v>
      </c>
      <c r="M1095" s="273">
        <v>300000000</v>
      </c>
      <c r="N1095" s="315">
        <v>0</v>
      </c>
      <c r="O1095" s="273">
        <v>0</v>
      </c>
      <c r="P1095" s="357">
        <v>0</v>
      </c>
    </row>
    <row r="1096" spans="1:16" x14ac:dyDescent="0.25">
      <c r="A1096" s="156" t="s">
        <v>1112</v>
      </c>
      <c r="B1096" s="291" t="s">
        <v>303</v>
      </c>
      <c r="C1096" s="317">
        <v>30000000</v>
      </c>
      <c r="D1096" s="317">
        <v>0</v>
      </c>
      <c r="E1096" s="317">
        <v>0</v>
      </c>
      <c r="F1096" s="317">
        <v>0</v>
      </c>
      <c r="G1096" s="317">
        <v>0</v>
      </c>
      <c r="H1096" s="152">
        <v>30000000</v>
      </c>
      <c r="I1096" s="317">
        <v>24000000</v>
      </c>
      <c r="J1096" s="317">
        <v>24000000</v>
      </c>
      <c r="K1096" s="317">
        <v>0</v>
      </c>
      <c r="L1096" s="317">
        <v>21000000</v>
      </c>
      <c r="M1096" s="273">
        <v>6000000</v>
      </c>
      <c r="N1096" s="315">
        <v>0</v>
      </c>
      <c r="O1096" s="273">
        <v>3000000</v>
      </c>
      <c r="P1096" s="357">
        <v>0.8</v>
      </c>
    </row>
    <row r="1097" spans="1:16" ht="25.5" x14ac:dyDescent="0.25">
      <c r="A1097" s="156">
        <v>22101843</v>
      </c>
      <c r="B1097" s="291" t="s">
        <v>1101</v>
      </c>
      <c r="C1097" s="317">
        <v>330000000</v>
      </c>
      <c r="D1097" s="317">
        <v>0</v>
      </c>
      <c r="E1097" s="317">
        <v>0</v>
      </c>
      <c r="F1097" s="317">
        <v>0</v>
      </c>
      <c r="G1097" s="317">
        <v>0</v>
      </c>
      <c r="H1097" s="152">
        <v>330000000</v>
      </c>
      <c r="I1097" s="317">
        <v>275000000</v>
      </c>
      <c r="J1097" s="317">
        <v>275000000</v>
      </c>
      <c r="K1097" s="317">
        <v>0</v>
      </c>
      <c r="L1097" s="317">
        <v>247500000</v>
      </c>
      <c r="M1097" s="273">
        <v>55000000</v>
      </c>
      <c r="N1097" s="315">
        <v>0</v>
      </c>
      <c r="O1097" s="273">
        <v>27500000</v>
      </c>
      <c r="P1097" s="357">
        <v>0.83333333333333337</v>
      </c>
    </row>
    <row r="1098" spans="1:16" ht="38.25" x14ac:dyDescent="0.25">
      <c r="A1098" s="156">
        <v>22101845</v>
      </c>
      <c r="B1098" s="291" t="s">
        <v>1111</v>
      </c>
      <c r="C1098" s="317">
        <v>0</v>
      </c>
      <c r="D1098" s="317">
        <v>328853898.81999999</v>
      </c>
      <c r="E1098" s="317">
        <v>0</v>
      </c>
      <c r="F1098" s="317">
        <v>0</v>
      </c>
      <c r="G1098" s="317">
        <v>0</v>
      </c>
      <c r="H1098" s="152">
        <v>328853898.81999999</v>
      </c>
      <c r="I1098" s="317">
        <v>328853898.81999999</v>
      </c>
      <c r="J1098" s="317">
        <v>328853898.81999999</v>
      </c>
      <c r="K1098" s="317">
        <v>0</v>
      </c>
      <c r="L1098" s="317">
        <v>328853898.81999999</v>
      </c>
      <c r="M1098" s="273">
        <v>0</v>
      </c>
      <c r="N1098" s="315">
        <v>0</v>
      </c>
      <c r="O1098" s="273">
        <v>0</v>
      </c>
      <c r="P1098" s="357">
        <v>1</v>
      </c>
    </row>
    <row r="1099" spans="1:16" x14ac:dyDescent="0.25">
      <c r="A1099" s="445"/>
      <c r="B1099" s="253" t="s">
        <v>1113</v>
      </c>
      <c r="C1099" s="152"/>
      <c r="D1099" s="152"/>
      <c r="E1099" s="152"/>
      <c r="F1099" s="152"/>
      <c r="G1099" s="152"/>
      <c r="H1099" s="152"/>
      <c r="I1099" s="152"/>
      <c r="J1099" s="152"/>
      <c r="K1099" s="152"/>
      <c r="L1099" s="152"/>
      <c r="M1099" s="273"/>
      <c r="N1099" s="152"/>
      <c r="O1099" s="152"/>
      <c r="P1099" s="235"/>
    </row>
    <row r="1100" spans="1:16" x14ac:dyDescent="0.25">
      <c r="A1100" s="447"/>
      <c r="B1100" s="253" t="s">
        <v>1114</v>
      </c>
      <c r="C1100" s="152"/>
      <c r="D1100" s="152"/>
      <c r="E1100" s="152"/>
      <c r="F1100" s="152"/>
      <c r="G1100" s="152"/>
      <c r="H1100" s="152"/>
      <c r="I1100" s="152"/>
      <c r="J1100" s="152"/>
      <c r="K1100" s="152"/>
      <c r="L1100" s="152"/>
      <c r="M1100" s="273"/>
      <c r="N1100" s="152"/>
      <c r="O1100" s="152"/>
      <c r="P1100" s="235"/>
    </row>
    <row r="1101" spans="1:16" x14ac:dyDescent="0.25">
      <c r="A1101" s="445"/>
      <c r="B1101" s="253" t="s">
        <v>1115</v>
      </c>
      <c r="C1101" s="152"/>
      <c r="D1101" s="152"/>
      <c r="E1101" s="152"/>
      <c r="F1101" s="152"/>
      <c r="G1101" s="152"/>
      <c r="H1101" s="152"/>
      <c r="I1101" s="152"/>
      <c r="J1101" s="152"/>
      <c r="K1101" s="152"/>
      <c r="L1101" s="152"/>
      <c r="M1101" s="273"/>
      <c r="N1101" s="152"/>
      <c r="O1101" s="152"/>
      <c r="P1101" s="235"/>
    </row>
    <row r="1102" spans="1:16" ht="25.5" x14ac:dyDescent="0.25">
      <c r="A1102" s="442">
        <v>2210969</v>
      </c>
      <c r="B1102" s="253" t="s">
        <v>1116</v>
      </c>
      <c r="C1102" s="152"/>
      <c r="D1102" s="152"/>
      <c r="E1102" s="152"/>
      <c r="F1102" s="152"/>
      <c r="G1102" s="152"/>
      <c r="H1102" s="152"/>
      <c r="I1102" s="152"/>
      <c r="J1102" s="152"/>
      <c r="K1102" s="152"/>
      <c r="L1102" s="152"/>
      <c r="M1102" s="152"/>
      <c r="N1102" s="152"/>
      <c r="O1102" s="152"/>
      <c r="P1102" s="235"/>
    </row>
    <row r="1103" spans="1:16" x14ac:dyDescent="0.25">
      <c r="A1103" s="445">
        <v>22109691</v>
      </c>
      <c r="B1103" s="291" t="s">
        <v>303</v>
      </c>
      <c r="C1103" s="152">
        <v>1805000000</v>
      </c>
      <c r="D1103" s="317">
        <v>0</v>
      </c>
      <c r="E1103" s="317">
        <v>0</v>
      </c>
      <c r="F1103" s="317">
        <v>0</v>
      </c>
      <c r="G1103" s="317">
        <v>0</v>
      </c>
      <c r="H1103" s="152">
        <v>1805000000</v>
      </c>
      <c r="I1103" s="152">
        <v>1724000000</v>
      </c>
      <c r="J1103" s="152">
        <v>1724000000</v>
      </c>
      <c r="K1103" s="152">
        <v>0</v>
      </c>
      <c r="L1103" s="317">
        <v>1683500000</v>
      </c>
      <c r="M1103" s="273">
        <v>81000000</v>
      </c>
      <c r="N1103" s="315">
        <v>0</v>
      </c>
      <c r="O1103" s="273">
        <v>40500000</v>
      </c>
      <c r="P1103" s="357">
        <v>0.95512465373961219</v>
      </c>
    </row>
    <row r="1104" spans="1:16" ht="13.5" thickBot="1" x14ac:dyDescent="0.3">
      <c r="A1104" s="156"/>
      <c r="B1104" s="291"/>
      <c r="C1104" s="152"/>
      <c r="D1104" s="152"/>
      <c r="E1104" s="152"/>
      <c r="F1104" s="152"/>
      <c r="G1104" s="152"/>
      <c r="H1104" s="152"/>
      <c r="I1104" s="152"/>
      <c r="J1104" s="152"/>
      <c r="K1104" s="152"/>
      <c r="L1104" s="152"/>
      <c r="M1104" s="152"/>
      <c r="N1104" s="152"/>
      <c r="O1104" s="152"/>
      <c r="P1104" s="235"/>
    </row>
    <row r="1105" spans="1:16" s="113" customFormat="1" ht="28.5" customHeight="1" thickBot="1" x14ac:dyDescent="0.3">
      <c r="A1105" s="240"/>
      <c r="B1105" s="241" t="s">
        <v>1117</v>
      </c>
      <c r="C1105" s="242">
        <v>7712911981</v>
      </c>
      <c r="D1105" s="242">
        <v>341952602.81999999</v>
      </c>
      <c r="E1105" s="242">
        <v>0</v>
      </c>
      <c r="F1105" s="242">
        <v>0</v>
      </c>
      <c r="G1105" s="242">
        <v>0</v>
      </c>
      <c r="H1105" s="242">
        <v>8054864583.8199997</v>
      </c>
      <c r="I1105" s="242">
        <v>6706935072.8199997</v>
      </c>
      <c r="J1105" s="242">
        <v>6706935072.8199997</v>
      </c>
      <c r="K1105" s="242">
        <v>313808333</v>
      </c>
      <c r="L1105" s="242">
        <v>6182970825.8199997</v>
      </c>
      <c r="M1105" s="242">
        <v>1347929511</v>
      </c>
      <c r="N1105" s="242">
        <v>0</v>
      </c>
      <c r="O1105" s="242">
        <v>210155914</v>
      </c>
      <c r="P1105" s="243">
        <v>0.83265646529829707</v>
      </c>
    </row>
    <row r="1106" spans="1:16" s="195" customFormat="1" x14ac:dyDescent="0.2">
      <c r="A1106" s="124"/>
      <c r="B1106" s="439"/>
      <c r="C1106" s="300"/>
      <c r="D1106" s="300"/>
      <c r="E1106" s="300"/>
      <c r="F1106" s="300"/>
      <c r="G1106" s="300"/>
      <c r="H1106" s="301"/>
      <c r="I1106" s="301"/>
      <c r="J1106" s="301"/>
      <c r="K1106" s="301"/>
      <c r="L1106" s="301"/>
      <c r="M1106" s="301"/>
      <c r="N1106" s="301"/>
      <c r="O1106" s="301"/>
      <c r="P1106" s="301"/>
    </row>
    <row r="1107" spans="1:16" s="195" customFormat="1" ht="13.5" thickBot="1" x14ac:dyDescent="0.3">
      <c r="A1107" s="124"/>
      <c r="B1107" s="439"/>
      <c r="C1107" s="305"/>
      <c r="D1107" s="305"/>
      <c r="E1107" s="305"/>
      <c r="F1107" s="305"/>
      <c r="G1107" s="305"/>
      <c r="H1107" s="305"/>
      <c r="I1107" s="305"/>
      <c r="J1107" s="305"/>
      <c r="K1107" s="305"/>
      <c r="L1107" s="305"/>
      <c r="M1107" s="305"/>
      <c r="N1107" s="305"/>
      <c r="O1107" s="305"/>
      <c r="P1107" s="305"/>
    </row>
    <row r="1108" spans="1:16" s="249" customFormat="1" ht="26.25" customHeight="1" thickBot="1" x14ac:dyDescent="0.3">
      <c r="A1108" s="246"/>
      <c r="B1108" s="497" t="s">
        <v>1118</v>
      </c>
      <c r="C1108" s="245"/>
      <c r="D1108" s="245"/>
      <c r="E1108" s="245"/>
      <c r="F1108" s="245"/>
      <c r="G1108" s="245"/>
      <c r="H1108" s="248"/>
      <c r="I1108" s="245"/>
      <c r="J1108" s="245"/>
      <c r="K1108" s="245"/>
      <c r="L1108" s="245"/>
    </row>
    <row r="1109" spans="1:16" x14ac:dyDescent="0.25">
      <c r="A1109" s="156"/>
      <c r="B1109" s="253"/>
      <c r="C1109" s="255"/>
      <c r="D1109" s="255"/>
      <c r="E1109" s="255"/>
      <c r="F1109" s="255"/>
      <c r="G1109" s="255"/>
      <c r="H1109" s="256"/>
      <c r="I1109" s="254"/>
      <c r="J1109" s="254"/>
      <c r="K1109" s="254"/>
      <c r="L1109" s="254"/>
      <c r="M1109" s="254"/>
      <c r="N1109" s="254"/>
      <c r="O1109" s="254"/>
      <c r="P1109" s="461"/>
    </row>
    <row r="1110" spans="1:16" ht="25.5" x14ac:dyDescent="0.25">
      <c r="A1110" s="156"/>
      <c r="B1110" s="253" t="s">
        <v>1119</v>
      </c>
      <c r="C1110" s="255"/>
      <c r="D1110" s="255"/>
      <c r="E1110" s="255"/>
      <c r="F1110" s="255"/>
      <c r="G1110" s="255"/>
      <c r="H1110" s="255"/>
      <c r="I1110" s="254"/>
      <c r="J1110" s="254"/>
      <c r="K1110" s="254"/>
      <c r="L1110" s="254"/>
      <c r="M1110" s="254"/>
      <c r="N1110" s="254"/>
      <c r="O1110" s="254"/>
      <c r="P1110" s="461"/>
    </row>
    <row r="1111" spans="1:16" x14ac:dyDescent="0.25">
      <c r="A1111" s="156"/>
      <c r="B1111" s="253" t="s">
        <v>1120</v>
      </c>
      <c r="C1111" s="255"/>
      <c r="D1111" s="255"/>
      <c r="E1111" s="255"/>
      <c r="F1111" s="255"/>
      <c r="G1111" s="255"/>
      <c r="H1111" s="255"/>
      <c r="I1111" s="254"/>
      <c r="J1111" s="254"/>
      <c r="K1111" s="254"/>
      <c r="L1111" s="254"/>
      <c r="M1111" s="254"/>
      <c r="N1111" s="254"/>
      <c r="O1111" s="254"/>
      <c r="P1111" s="461"/>
    </row>
    <row r="1112" spans="1:16" x14ac:dyDescent="0.25">
      <c r="A1112" s="156"/>
      <c r="B1112" s="253" t="s">
        <v>1114</v>
      </c>
      <c r="C1112" s="255"/>
      <c r="D1112" s="255"/>
      <c r="E1112" s="255"/>
      <c r="F1112" s="255"/>
      <c r="G1112" s="255"/>
      <c r="H1112" s="255"/>
      <c r="I1112" s="254"/>
      <c r="J1112" s="254"/>
      <c r="K1112" s="254"/>
      <c r="L1112" s="254"/>
      <c r="M1112" s="254"/>
      <c r="N1112" s="254"/>
      <c r="O1112" s="254"/>
      <c r="P1112" s="461"/>
    </row>
    <row r="1113" spans="1:16" x14ac:dyDescent="0.25">
      <c r="A1113" s="446">
        <v>2210143</v>
      </c>
      <c r="B1113" s="253" t="s">
        <v>1121</v>
      </c>
      <c r="C1113" s="317"/>
      <c r="D1113" s="317"/>
      <c r="E1113" s="317"/>
      <c r="F1113" s="317"/>
      <c r="G1113" s="317"/>
      <c r="H1113" s="317"/>
      <c r="I1113" s="453"/>
      <c r="J1113" s="453"/>
      <c r="K1113" s="453"/>
      <c r="L1113" s="453"/>
      <c r="M1113" s="453"/>
      <c r="N1113" s="453"/>
      <c r="O1113" s="453"/>
      <c r="P1113" s="454"/>
    </row>
    <row r="1114" spans="1:16" x14ac:dyDescent="0.25">
      <c r="A1114" s="447">
        <v>22101431</v>
      </c>
      <c r="B1114" s="451" t="s">
        <v>303</v>
      </c>
      <c r="C1114" s="317">
        <v>2145785000</v>
      </c>
      <c r="D1114" s="317">
        <v>0</v>
      </c>
      <c r="E1114" s="317">
        <v>0</v>
      </c>
      <c r="F1114" s="317">
        <v>0</v>
      </c>
      <c r="G1114" s="317">
        <v>0</v>
      </c>
      <c r="H1114" s="152">
        <v>2145785000</v>
      </c>
      <c r="I1114" s="317">
        <v>1788154170</v>
      </c>
      <c r="J1114" s="317">
        <v>1788154170</v>
      </c>
      <c r="K1114" s="317">
        <v>0</v>
      </c>
      <c r="L1114" s="317">
        <v>1788154170</v>
      </c>
      <c r="M1114" s="273">
        <v>357630830</v>
      </c>
      <c r="N1114" s="315">
        <v>0</v>
      </c>
      <c r="O1114" s="273">
        <v>0</v>
      </c>
      <c r="P1114" s="349">
        <v>0.83333333488676642</v>
      </c>
    </row>
    <row r="1115" spans="1:16" ht="13.5" thickBot="1" x14ac:dyDescent="0.3">
      <c r="A1115" s="161"/>
      <c r="B1115" s="369"/>
      <c r="C1115" s="317"/>
      <c r="D1115" s="317"/>
      <c r="E1115" s="317"/>
      <c r="F1115" s="317"/>
      <c r="G1115" s="317"/>
      <c r="H1115" s="498"/>
      <c r="I1115" s="453"/>
      <c r="J1115" s="453"/>
      <c r="K1115" s="453"/>
      <c r="L1115" s="453"/>
      <c r="M1115" s="453"/>
      <c r="N1115" s="453"/>
      <c r="O1115" s="453"/>
      <c r="P1115" s="454"/>
    </row>
    <row r="1116" spans="1:16" s="113" customFormat="1" ht="26.25" thickBot="1" x14ac:dyDescent="0.3">
      <c r="A1116" s="240"/>
      <c r="B1116" s="241" t="s">
        <v>1122</v>
      </c>
      <c r="C1116" s="242">
        <v>2145785000</v>
      </c>
      <c r="D1116" s="242">
        <v>0</v>
      </c>
      <c r="E1116" s="242">
        <v>0</v>
      </c>
      <c r="F1116" s="295">
        <v>0</v>
      </c>
      <c r="G1116" s="499">
        <v>0</v>
      </c>
      <c r="H1116" s="501">
        <v>2145785000</v>
      </c>
      <c r="I1116" s="242">
        <v>1788154170</v>
      </c>
      <c r="J1116" s="242">
        <v>1788154170</v>
      </c>
      <c r="K1116" s="242">
        <v>0</v>
      </c>
      <c r="L1116" s="242">
        <v>1788154170</v>
      </c>
      <c r="M1116" s="242">
        <v>357630830</v>
      </c>
      <c r="N1116" s="242">
        <v>0</v>
      </c>
      <c r="O1116" s="242">
        <v>0</v>
      </c>
      <c r="P1116" s="243">
        <v>0.83333333488676642</v>
      </c>
    </row>
    <row r="1117" spans="1:16" s="195" customFormat="1" ht="15.75" customHeight="1" x14ac:dyDescent="0.2">
      <c r="A1117" s="124"/>
      <c r="B1117" s="439"/>
      <c r="C1117" s="301"/>
      <c r="D1117" s="301"/>
      <c r="E1117" s="301"/>
      <c r="F1117" s="301"/>
      <c r="G1117" s="301"/>
      <c r="H1117" s="301"/>
      <c r="I1117" s="301"/>
      <c r="J1117" s="301"/>
      <c r="K1117" s="301"/>
      <c r="L1117" s="301"/>
      <c r="M1117" s="301"/>
      <c r="N1117" s="301"/>
      <c r="O1117" s="301"/>
      <c r="P1117" s="301"/>
    </row>
    <row r="1118" spans="1:16" x14ac:dyDescent="0.25">
      <c r="C1118" s="196"/>
      <c r="D1118" s="196"/>
      <c r="E1118" s="196"/>
      <c r="F1118" s="196"/>
      <c r="G1118" s="196"/>
      <c r="H1118" s="196"/>
    </row>
    <row r="1119" spans="1:16" x14ac:dyDescent="0.25">
      <c r="C1119" s="196"/>
      <c r="D1119" s="196"/>
      <c r="E1119" s="196"/>
      <c r="F1119" s="196"/>
      <c r="G1119" s="196"/>
      <c r="H1119" s="196"/>
    </row>
    <row r="1120" spans="1:16" x14ac:dyDescent="0.25">
      <c r="C1120" s="196"/>
      <c r="D1120" s="196"/>
      <c r="E1120" s="196"/>
      <c r="F1120" s="196"/>
      <c r="G1120" s="196"/>
      <c r="H1120" s="196"/>
    </row>
    <row r="1121" spans="2:8" x14ac:dyDescent="0.25">
      <c r="B1121" s="2"/>
      <c r="C1121" s="196"/>
      <c r="D1121" s="196"/>
      <c r="E1121" s="196"/>
      <c r="F1121" s="196"/>
      <c r="G1121" s="196"/>
      <c r="H1121" s="196"/>
    </row>
    <row r="1122" spans="2:8" x14ac:dyDescent="0.25">
      <c r="B1122" s="2"/>
    </row>
    <row r="1123" spans="2:8" ht="13.5" thickBot="1" x14ac:dyDescent="0.3">
      <c r="B1123" s="100"/>
    </row>
    <row r="1124" spans="2:8" ht="15.75" x14ac:dyDescent="0.25">
      <c r="B1124" s="101" t="s">
        <v>269</v>
      </c>
    </row>
    <row r="1125" spans="2:8" x14ac:dyDescent="0.25">
      <c r="B1125" s="102" t="s">
        <v>270</v>
      </c>
    </row>
    <row r="1126" spans="2:8" x14ac:dyDescent="0.25">
      <c r="B1126" s="102" t="s">
        <v>271</v>
      </c>
    </row>
    <row r="1127" spans="2:8" x14ac:dyDescent="0.25">
      <c r="B1127" s="2"/>
    </row>
    <row r="1128" spans="2:8" x14ac:dyDescent="0.25">
      <c r="B1128" s="2"/>
    </row>
  </sheetData>
  <mergeCells count="16">
    <mergeCell ref="A2:P2"/>
    <mergeCell ref="A3:P3"/>
    <mergeCell ref="A4:P4"/>
    <mergeCell ref="A5:P5"/>
    <mergeCell ref="D8:D9"/>
    <mergeCell ref="E8:E9"/>
    <mergeCell ref="F8:F9"/>
    <mergeCell ref="G8:G9"/>
    <mergeCell ref="A7:A9"/>
    <mergeCell ref="B7:B9"/>
    <mergeCell ref="C7:H7"/>
    <mergeCell ref="K7:L7"/>
    <mergeCell ref="M7:M8"/>
    <mergeCell ref="N7:N8"/>
    <mergeCell ref="O7:O8"/>
    <mergeCell ref="P7:P8"/>
  </mergeCells>
  <pageMargins left="0.74803149606299213" right="0.5" top="0.57999999999999996" bottom="0.43" header="0.31496062992125984" footer="0.31496062992125984"/>
  <pageSetup paperSize="258" scale="45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</vt:lpstr>
      <vt:lpstr>GASTOS</vt:lpstr>
      <vt:lpstr>GASTOS!Títulos_a_imprimir</vt:lpstr>
      <vt:lpstr>INGRESOS!Títulos_a_imprimir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Monica Estefany Mendoza Navas</cp:lastModifiedBy>
  <cp:lastPrinted>2017-11-17T15:35:26Z</cp:lastPrinted>
  <dcterms:created xsi:type="dcterms:W3CDTF">2017-11-09T18:33:57Z</dcterms:created>
  <dcterms:modified xsi:type="dcterms:W3CDTF">2017-11-17T15:37:07Z</dcterms:modified>
</cp:coreProperties>
</file>