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7" l="1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K24" i="7"/>
  <c r="M24" i="7"/>
  <c r="K25" i="7"/>
  <c r="M25" i="7"/>
  <c r="K26" i="7"/>
  <c r="M26" i="7"/>
  <c r="K27" i="7"/>
  <c r="M27" i="7"/>
  <c r="M28" i="7"/>
  <c r="K29" i="7"/>
  <c r="M29" i="7"/>
  <c r="K30" i="7"/>
  <c r="M30" i="7"/>
  <c r="K31" i="7"/>
  <c r="M31" i="7"/>
  <c r="K32" i="7"/>
  <c r="M32" i="7"/>
  <c r="K33" i="7"/>
  <c r="M33" i="7"/>
  <c r="M34" i="7"/>
  <c r="M35" i="7"/>
  <c r="K36" i="7"/>
  <c r="M36" i="7"/>
  <c r="M37" i="7"/>
  <c r="K39" i="7"/>
  <c r="M39" i="7"/>
  <c r="K40" i="7"/>
  <c r="M40" i="7"/>
  <c r="Q41" i="7"/>
  <c r="P41" i="7"/>
  <c r="O41" i="7"/>
  <c r="M4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9" i="7"/>
  <c r="L40" i="7"/>
  <c r="L41" i="7"/>
  <c r="S41" i="7"/>
  <c r="R41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9" i="7"/>
  <c r="S39" i="7"/>
  <c r="R40" i="7"/>
  <c r="S40" i="7"/>
  <c r="K28" i="7"/>
  <c r="K34" i="7"/>
  <c r="K35" i="7"/>
  <c r="K37" i="7"/>
  <c r="S13" i="7"/>
  <c r="R13" i="7"/>
  <c r="S12" i="7"/>
  <c r="R12" i="7"/>
  <c r="K12" i="7"/>
</calcChain>
</file>

<file path=xl/sharedStrings.xml><?xml version="1.0" encoding="utf-8"?>
<sst xmlns="http://schemas.openxmlformats.org/spreadsheetml/2006/main" count="63" uniqueCount="63">
  <si>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</si>
  <si>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</si>
  <si>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</si>
  <si>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</si>
  <si>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</si>
  <si>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</si>
  <si>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</si>
  <si>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</si>
  <si>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</si>
  <si>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</si>
  <si>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</si>
  <si>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</si>
  <si>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</si>
  <si>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</si>
  <si>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</si>
  <si>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</si>
  <si>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</si>
  <si>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</si>
  <si>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</si>
  <si>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</si>
  <si>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</si>
  <si>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</si>
  <si>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</si>
  <si>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</si>
  <si>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</si>
  <si>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</si>
  <si>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EDUCACIÓN</t>
  </si>
  <si>
    <t>Número de ambientes escolares adecuados y/o dotados para la atención a la primera infancia (transición) con enfoque diferencial.</t>
  </si>
  <si>
    <t>Número de estudiantes con enfoque diferencial beneficiados anualmente con el programa de alimentación escolar.</t>
  </si>
  <si>
    <t>Porcentaje de estudiantes matriculados en los establecimientos educativos oficiales rurales mantenidos con el programa de alimentación escolar.</t>
  </si>
  <si>
    <t>Número de jóvenes y adultos mantenidos con modelos flexibles.</t>
  </si>
  <si>
    <t>Número de establecimientos educativos oficiales dotados con material didáctico y/o mobiliario escolar.</t>
  </si>
  <si>
    <t>Porcentaje de modelos lingüísticos, intérpretes de lengua de señas colombiana en la oferta Bilingüe y Bicultural mantenidos para estudiantes con discapacidad auditiva en la IE Normal Superior de Bucaramanga.</t>
  </si>
  <si>
    <t>Porcentaje de establecimientos educativos oficiales de educación formal mantenidos que reportan estudiantes con discapacidad y talentos excepcionales o capacidades, con los servicios profesionales de apoyo pedagógico para el proceso de inclusión y equidad en la educación, para la oferta general.</t>
  </si>
  <si>
    <t>Número de Ludotecas mantenidas en funcionamiento.</t>
  </si>
  <si>
    <t>Número de cupos de transporte escolar mantenidos a estudiantes de zonas de difícil acceso con enfoque diferencial.</t>
  </si>
  <si>
    <t>Número de estudiantes mantenidos con la prestación del servicio educativo por el sistema de contratación con enfoque diferencial.</t>
  </si>
  <si>
    <t>Número de establecimientos educativos oficiales con reparaciones locativas realizadas.</t>
  </si>
  <si>
    <t>Número de intervenciones realizadas a colegios públicos de Bucaramanga.</t>
  </si>
  <si>
    <t>Número de establecimientos educativos oficiales mantenidos con apoyo a los proyectos transversales.</t>
  </si>
  <si>
    <t>Número de establecimientos educativos oficiales mantenidos con planta de personal docente, administrativa, servicios  públicos, aseo, vigilancia y arrendamientos.</t>
  </si>
  <si>
    <t>Número de docentes de los establecimientos educativos oficiales capacitados en el manejo de una segunda lengua.</t>
  </si>
  <si>
    <t>Número de estudiantes de establecimientos educativos oficiales beneficiados anualmente con estrategias de aprendizaje en una segunda lengua con enfoque diferencial.</t>
  </si>
  <si>
    <t>Número de docentes de los establecimientos educativos oficiales capacitados en evaluacion por competencias.</t>
  </si>
  <si>
    <t>Número de sedes de establecimientos educativos rurales mantenidos con acompañamiento integral para el mejoramiento de la gestión escolar.</t>
  </si>
  <si>
    <t>Número de foros educativos realizados sobre experiencias significativas artísticas y culturales.</t>
  </si>
  <si>
    <t>Porcentaje de macroprocesos de la Secretaría de Educación mantenidos.</t>
  </si>
  <si>
    <t xml:space="preserve">Número de programas de bienestar laboral dirigido al personal docente, directivo docente y administrativo mantenido en los establecimientos educativos oficiales. </t>
  </si>
  <si>
    <t>Porcentaje de estudiantes de los grados 10 y 11 que realizan las prácticas de la educación media técnica mantenidos con el pago de ARL en el cumplimiento del decreto 055 de 2015.</t>
  </si>
  <si>
    <t>Número de caracterizaciones del clima escolar y victimización que permita identificar los problemas de convivencia y seguridad del entorno escolar realizados.</t>
  </si>
  <si>
    <t>Número de nuevos subsidios otorgados con enfoque diferencial para el acceso a la educación superior del nivel técnico, tecnológico y profesional.</t>
  </si>
  <si>
    <t>Porcentaje de subsidios mantenidos para el acceso a la educación superior del nivel técnico, profesional, tecnológico y profesional.</t>
  </si>
  <si>
    <t>Número de personas beneficiadas a través de un programa de educación virtual pos secundaria que proporcione conocimientos, competencias y habilidades para el empleo y el emprendimiento de acuerdo al perfil productivo de la región.</t>
  </si>
  <si>
    <t>Número de aulas especializadas dotadas y/o repotenciadas en los establecimientos educativos oficiales.</t>
  </si>
  <si>
    <t>Número de establecimientos educativos oficiales mantenidos con conectividad.</t>
  </si>
  <si>
    <t>INNOVACIÓN Y USO DE LA CIENCIA Y TECNOLOGÍA EN EL AMBIENTE ESCOLAR</t>
  </si>
  <si>
    <t>BUCARAMANGA CIUDAD DE INNOVACIÓN EDUCATIVA</t>
  </si>
  <si>
    <t>3. BUCARAMANGA PRODUCTIVA Y COMPETITIVA: EMPRESAS INNOVADORAS, RESPONSABLES Y CONSCIENTES</t>
  </si>
  <si>
    <t>1. BUCARAMANGA EQUITATIVA E INCLUYENTE: UNA CIUDAD DE BIENESTAR</t>
  </si>
  <si>
    <t>EDUCACIÓN DE CALIDAD, GARANTÍA DE UNA CIUDAD DE OPORTUNIDADES</t>
  </si>
  <si>
    <t>COBERTURA Y EQUIDAD DE LA EDUCACIÓN PREESCOLAR, BÁSICA Y MEDIA</t>
  </si>
  <si>
    <t>CALIDAD Y FORTALECIMIENTO DE LA EDUCACIÓN PRESCOLAR, BÁSICA Y MEDIA</t>
  </si>
  <si>
    <t>CALIDAD Y FOMENTO DE LA EDUCACIÓN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</si>
</sst>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5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64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/>
    <xf numFmtId="3" fontId="5" fillId="2" borderId="39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9" fontId="5" fillId="2" borderId="40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6" fillId="3" borderId="44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6" fillId="3" borderId="42" xfId="0" applyNumberFormat="1" applyFont="1" applyFill="1" applyBorder="1" applyAlignment="1">
      <alignment horizontal="center" vertical="center"/>
    </xf>
    <xf numFmtId="3" fontId="6" fillId="3" borderId="43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2:20" ht="20.100000000000001" customHeight="1" x14ac:dyDescent="0.2">
      <c r="B3" s="98" t="s">
        <v>25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"/>
    </row>
    <row r="4" spans="2:20" ht="20.100000000000001" customHeight="1" x14ac:dyDescent="0.2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99" t="s">
        <v>3</v>
      </c>
      <c r="E8" s="100"/>
      <c r="F8" s="100"/>
      <c r="G8" s="100"/>
      <c r="H8" s="100"/>
      <c r="I8" s="100"/>
      <c r="J8" s="101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2"/>
      <c r="K9" s="5"/>
      <c r="L9" s="107" t="s">
        <v>6</v>
      </c>
      <c r="M9" s="112"/>
      <c r="N9" s="121" t="s">
        <v>23</v>
      </c>
      <c r="O9" s="122"/>
      <c r="P9" s="122"/>
      <c r="Q9" s="122"/>
      <c r="R9" s="122"/>
      <c r="S9" s="123"/>
    </row>
    <row r="10" spans="2:20" ht="17.100000000000001" customHeight="1" x14ac:dyDescent="0.2">
      <c r="B10" s="103"/>
      <c r="C10" s="106"/>
      <c r="D10" s="108"/>
      <c r="E10" s="111"/>
      <c r="F10" s="111"/>
      <c r="G10" s="111" t="s">
        <v>7</v>
      </c>
      <c r="H10" s="82" t="s">
        <v>24</v>
      </c>
      <c r="I10" s="115" t="s">
        <v>1</v>
      </c>
      <c r="J10" s="113" t="s">
        <v>8</v>
      </c>
      <c r="K10" s="6"/>
      <c r="L10" s="117" t="s">
        <v>9</v>
      </c>
      <c r="M10" s="119" t="s">
        <v>10</v>
      </c>
      <c r="N10" s="124"/>
      <c r="O10" s="125"/>
      <c r="P10" s="125"/>
      <c r="Q10" s="125"/>
      <c r="R10" s="125"/>
      <c r="S10" s="126"/>
    </row>
    <row r="11" spans="2:20" ht="37.5" customHeight="1" thickBot="1" x14ac:dyDescent="0.25">
      <c r="B11" s="104"/>
      <c r="C11" s="106"/>
      <c r="D11" s="109"/>
      <c r="E11" s="19" t="s">
        <v>11</v>
      </c>
      <c r="F11" s="19" t="s">
        <v>12</v>
      </c>
      <c r="G11" s="82"/>
      <c r="H11" s="83"/>
      <c r="I11" s="116"/>
      <c r="J11" s="114"/>
      <c r="K11" s="20"/>
      <c r="L11" s="118"/>
      <c r="M11" s="120"/>
      <c r="N11" s="21" t="s">
        <v>22</v>
      </c>
      <c r="O11" s="22" t="s">
        <v>19</v>
      </c>
      <c r="P11" s="23" t="s">
        <v>20</v>
      </c>
      <c r="Q11" s="24" t="s">
        <v>21</v>
      </c>
      <c r="R11" s="24" t="s">
        <v>14</v>
      </c>
      <c r="S11" s="25" t="s">
        <v>15</v>
      </c>
    </row>
    <row r="12" spans="2:20" ht="60" x14ac:dyDescent="0.2">
      <c r="B12" s="84" t="s">
        <v>58</v>
      </c>
      <c r="C12" s="87" t="s">
        <v>59</v>
      </c>
      <c r="D12" s="90" t="s">
        <v>60</v>
      </c>
      <c r="E12" s="29">
        <v>43831</v>
      </c>
      <c r="F12" s="29">
        <v>44196</v>
      </c>
      <c r="G12" s="14" t="s">
        <v>27</v>
      </c>
      <c r="H12" s="30">
        <v>10</v>
      </c>
      <c r="I12" s="30">
        <v>0</v>
      </c>
      <c r="J12" s="55">
        <v>0</v>
      </c>
      <c r="K12" s="65" t="e">
        <f>+J12/I12</f>
        <v>#DIV/0!</v>
      </c>
      <c r="L12" s="70">
        <f>DAYS360(E12,$C$8)/DAYS360(E12,F12)</f>
        <v>0.74722222222222223</v>
      </c>
      <c r="M12" s="32" t="str">
        <f>IF(I12=0," -",IF(K12&gt;100%,100%,K12))</f>
        <v xml:space="preserve"> -</v>
      </c>
      <c r="N12" s="60">
        <v>0</v>
      </c>
      <c r="O12" s="30">
        <v>0</v>
      </c>
      <c r="P12" s="30">
        <v>0</v>
      </c>
      <c r="Q12" s="30">
        <v>0</v>
      </c>
      <c r="R12" s="31" t="str">
        <f>IF(O12=0," -",P12/O12)</f>
        <v xml:space="preserve"> -</v>
      </c>
      <c r="S12" s="32" t="str">
        <f>IF(Q12=0," -",IF(P12=0,100%,Q12/P12))</f>
        <v xml:space="preserve"> -</v>
      </c>
    </row>
    <row r="13" spans="2:20" ht="60" x14ac:dyDescent="0.2">
      <c r="B13" s="86"/>
      <c r="C13" s="88"/>
      <c r="D13" s="93"/>
      <c r="E13" s="26">
        <v>43831</v>
      </c>
      <c r="F13" s="26">
        <v>44196</v>
      </c>
      <c r="G13" s="15" t="s">
        <v>28</v>
      </c>
      <c r="H13" s="27">
        <v>32276</v>
      </c>
      <c r="I13" s="27">
        <v>32276</v>
      </c>
      <c r="J13" s="56">
        <v>32297</v>
      </c>
      <c r="K13" s="66">
        <f>+J13/I13</f>
        <v>1.0006506382451357</v>
      </c>
      <c r="L13" s="72">
        <f>DAYS360(E13,$C$8)/DAYS360(E13,F13)</f>
        <v>0.74722222222222223</v>
      </c>
      <c r="M13" s="33">
        <f>IF(I13=0," -",IF(K13&gt;100%,100%,K13))</f>
        <v>1</v>
      </c>
      <c r="N13" s="62">
        <v>0</v>
      </c>
      <c r="O13" s="27">
        <v>23624600.278999999</v>
      </c>
      <c r="P13" s="27">
        <v>23491462.609000001</v>
      </c>
      <c r="Q13" s="27">
        <v>0</v>
      </c>
      <c r="R13" s="28">
        <f>IF(O13=0," -",P13/O13)</f>
        <v>0.99436444771857813</v>
      </c>
      <c r="S13" s="33" t="str">
        <f>IF(Q13=0," -",IF(P13=0,100%,Q13/P13))</f>
        <v xml:space="preserve"> -</v>
      </c>
    </row>
    <row r="14" spans="2:20" ht="60" x14ac:dyDescent="0.2">
      <c r="B14" s="86"/>
      <c r="C14" s="88"/>
      <c r="D14" s="93"/>
      <c r="E14" s="26">
        <v>43831</v>
      </c>
      <c r="F14" s="26">
        <v>44196</v>
      </c>
      <c r="G14" s="15" t="s">
        <v>29</v>
      </c>
      <c r="H14" s="28">
        <v>1</v>
      </c>
      <c r="I14" s="28">
        <v>1</v>
      </c>
      <c r="J14" s="75">
        <v>0.99</v>
      </c>
      <c r="K14" s="66">
        <f t="shared" ref="K14:K40" si="0">+J14/I14</f>
        <v>0.99</v>
      </c>
      <c r="L14" s="72">
        <f t="shared" ref="L14:L40" si="1">DAYS360(E14,$C$8)/DAYS360(E14,F14)</f>
        <v>0.74722222222222223</v>
      </c>
      <c r="M14" s="33">
        <f t="shared" ref="M14:M40" si="2">IF(I14=0," -",IF(K14&gt;100%,100%,K14))</f>
        <v>0.99</v>
      </c>
      <c r="N14" s="62">
        <v>0</v>
      </c>
      <c r="O14" s="27">
        <v>1000000</v>
      </c>
      <c r="P14" s="27">
        <v>1000000</v>
      </c>
      <c r="Q14" s="27">
        <v>0</v>
      </c>
      <c r="R14" s="28">
        <f t="shared" ref="R14:R41" si="3">IF(O14=0," -",P14/O14)</f>
        <v>1</v>
      </c>
      <c r="S14" s="33" t="str">
        <f t="shared" ref="S14:S41" si="4">IF(Q14=0," -",IF(P14=0,100%,Q14/P14))</f>
        <v xml:space="preserve"> -</v>
      </c>
    </row>
    <row r="15" spans="2:20" ht="30" x14ac:dyDescent="0.2">
      <c r="B15" s="86"/>
      <c r="C15" s="88"/>
      <c r="D15" s="93"/>
      <c r="E15" s="26">
        <v>43831</v>
      </c>
      <c r="F15" s="26">
        <v>44196</v>
      </c>
      <c r="G15" s="15" t="s">
        <v>30</v>
      </c>
      <c r="H15" s="27">
        <v>3335</v>
      </c>
      <c r="I15" s="27">
        <v>3335</v>
      </c>
      <c r="J15" s="56">
        <v>3561</v>
      </c>
      <c r="K15" s="66">
        <f t="shared" si="0"/>
        <v>1.0677661169415293</v>
      </c>
      <c r="L15" s="72">
        <f t="shared" si="1"/>
        <v>0.74722222222222223</v>
      </c>
      <c r="M15" s="33">
        <f t="shared" si="2"/>
        <v>1</v>
      </c>
      <c r="N15" s="62">
        <v>0</v>
      </c>
      <c r="O15" s="27">
        <v>151334.48800000001</v>
      </c>
      <c r="P15" s="27">
        <v>0</v>
      </c>
      <c r="Q15" s="27">
        <v>0</v>
      </c>
      <c r="R15" s="28">
        <f t="shared" si="3"/>
        <v>0</v>
      </c>
      <c r="S15" s="33" t="str">
        <f t="shared" si="4"/>
        <v xml:space="preserve"> -</v>
      </c>
    </row>
    <row r="16" spans="2:20" ht="60" x14ac:dyDescent="0.2">
      <c r="B16" s="86"/>
      <c r="C16" s="88"/>
      <c r="D16" s="93"/>
      <c r="E16" s="26">
        <v>43831</v>
      </c>
      <c r="F16" s="26">
        <v>44196</v>
      </c>
      <c r="G16" s="15" t="s">
        <v>31</v>
      </c>
      <c r="H16" s="27">
        <v>35</v>
      </c>
      <c r="I16" s="27">
        <v>17</v>
      </c>
      <c r="J16" s="56">
        <v>0</v>
      </c>
      <c r="K16" s="66">
        <f t="shared" si="0"/>
        <v>0</v>
      </c>
      <c r="L16" s="72">
        <f t="shared" si="1"/>
        <v>0.74722222222222223</v>
      </c>
      <c r="M16" s="33">
        <f t="shared" si="2"/>
        <v>0</v>
      </c>
      <c r="N16" s="62">
        <v>0</v>
      </c>
      <c r="O16" s="27">
        <v>472392.87</v>
      </c>
      <c r="P16" s="27">
        <v>0</v>
      </c>
      <c r="Q16" s="27">
        <v>0</v>
      </c>
      <c r="R16" s="28">
        <f t="shared" si="3"/>
        <v>0</v>
      </c>
      <c r="S16" s="33" t="str">
        <f t="shared" si="4"/>
        <v xml:space="preserve"> -</v>
      </c>
    </row>
    <row r="17" spans="2:19" ht="90" x14ac:dyDescent="0.2">
      <c r="B17" s="86"/>
      <c r="C17" s="88"/>
      <c r="D17" s="93"/>
      <c r="E17" s="26">
        <v>43831</v>
      </c>
      <c r="F17" s="26">
        <v>44196</v>
      </c>
      <c r="G17" s="15" t="s">
        <v>32</v>
      </c>
      <c r="H17" s="28">
        <v>1</v>
      </c>
      <c r="I17" s="28">
        <v>1</v>
      </c>
      <c r="J17" s="75">
        <v>1</v>
      </c>
      <c r="K17" s="66">
        <f t="shared" si="0"/>
        <v>1</v>
      </c>
      <c r="L17" s="72">
        <f t="shared" si="1"/>
        <v>0.74722222222222223</v>
      </c>
      <c r="M17" s="33">
        <f t="shared" si="2"/>
        <v>1</v>
      </c>
      <c r="N17" s="62">
        <v>0</v>
      </c>
      <c r="O17" s="27">
        <v>245102</v>
      </c>
      <c r="P17" s="27">
        <v>214399.99997999999</v>
      </c>
      <c r="Q17" s="27">
        <v>0</v>
      </c>
      <c r="R17" s="28">
        <f t="shared" si="3"/>
        <v>0.87473786415451527</v>
      </c>
      <c r="S17" s="33" t="str">
        <f t="shared" si="4"/>
        <v xml:space="preserve"> -</v>
      </c>
    </row>
    <row r="18" spans="2:19" ht="135" x14ac:dyDescent="0.2">
      <c r="B18" s="86"/>
      <c r="C18" s="88"/>
      <c r="D18" s="93"/>
      <c r="E18" s="26">
        <v>43831</v>
      </c>
      <c r="F18" s="26">
        <v>44196</v>
      </c>
      <c r="G18" s="15" t="s">
        <v>33</v>
      </c>
      <c r="H18" s="28">
        <v>1</v>
      </c>
      <c r="I18" s="28">
        <v>1</v>
      </c>
      <c r="J18" s="75">
        <v>1</v>
      </c>
      <c r="K18" s="66">
        <f t="shared" si="0"/>
        <v>1</v>
      </c>
      <c r="L18" s="72">
        <f t="shared" si="1"/>
        <v>0.74722222222222223</v>
      </c>
      <c r="M18" s="33">
        <f t="shared" si="2"/>
        <v>1</v>
      </c>
      <c r="N18" s="62">
        <v>0</v>
      </c>
      <c r="O18" s="27">
        <v>991079.29099999997</v>
      </c>
      <c r="P18" s="27">
        <v>729741.38899999997</v>
      </c>
      <c r="Q18" s="27">
        <v>0</v>
      </c>
      <c r="R18" s="28">
        <f t="shared" si="3"/>
        <v>0.73630979440977951</v>
      </c>
      <c r="S18" s="33" t="str">
        <f t="shared" si="4"/>
        <v xml:space="preserve"> -</v>
      </c>
    </row>
    <row r="19" spans="2:19" ht="30" x14ac:dyDescent="0.2">
      <c r="B19" s="86"/>
      <c r="C19" s="88"/>
      <c r="D19" s="93"/>
      <c r="E19" s="26">
        <v>43831</v>
      </c>
      <c r="F19" s="26">
        <v>44196</v>
      </c>
      <c r="G19" s="15" t="s">
        <v>34</v>
      </c>
      <c r="H19" s="27">
        <v>4</v>
      </c>
      <c r="I19" s="27">
        <v>4</v>
      </c>
      <c r="J19" s="56">
        <v>4</v>
      </c>
      <c r="K19" s="66">
        <f t="shared" si="0"/>
        <v>1</v>
      </c>
      <c r="L19" s="72">
        <f t="shared" si="1"/>
        <v>0.74722222222222223</v>
      </c>
      <c r="M19" s="33">
        <f t="shared" si="2"/>
        <v>1</v>
      </c>
      <c r="N19" s="62">
        <v>0</v>
      </c>
      <c r="O19" s="27">
        <v>500000</v>
      </c>
      <c r="P19" s="27">
        <v>72000</v>
      </c>
      <c r="Q19" s="27">
        <v>0</v>
      </c>
      <c r="R19" s="28">
        <f t="shared" si="3"/>
        <v>0.14399999999999999</v>
      </c>
      <c r="S19" s="33" t="str">
        <f t="shared" si="4"/>
        <v xml:space="preserve"> -</v>
      </c>
    </row>
    <row r="20" spans="2:19" ht="45" x14ac:dyDescent="0.2">
      <c r="B20" s="86"/>
      <c r="C20" s="88"/>
      <c r="D20" s="93"/>
      <c r="E20" s="26">
        <v>43831</v>
      </c>
      <c r="F20" s="26">
        <v>44196</v>
      </c>
      <c r="G20" s="15" t="s">
        <v>35</v>
      </c>
      <c r="H20" s="27">
        <v>2664</v>
      </c>
      <c r="I20" s="27">
        <v>2664</v>
      </c>
      <c r="J20" s="56">
        <v>2684</v>
      </c>
      <c r="K20" s="66">
        <f t="shared" si="0"/>
        <v>1.0075075075075075</v>
      </c>
      <c r="L20" s="72">
        <f t="shared" si="1"/>
        <v>0.74722222222222223</v>
      </c>
      <c r="M20" s="33">
        <f t="shared" si="2"/>
        <v>1</v>
      </c>
      <c r="N20" s="62">
        <v>0</v>
      </c>
      <c r="O20" s="27">
        <v>3970264</v>
      </c>
      <c r="P20" s="27">
        <v>1256884.791</v>
      </c>
      <c r="Q20" s="27">
        <v>0</v>
      </c>
      <c r="R20" s="28">
        <f t="shared" si="3"/>
        <v>0.31657461342621046</v>
      </c>
      <c r="S20" s="33" t="str">
        <f t="shared" si="4"/>
        <v xml:space="preserve"> -</v>
      </c>
    </row>
    <row r="21" spans="2:19" ht="60" x14ac:dyDescent="0.2">
      <c r="B21" s="86"/>
      <c r="C21" s="88"/>
      <c r="D21" s="93"/>
      <c r="E21" s="26">
        <v>43831</v>
      </c>
      <c r="F21" s="26">
        <v>44196</v>
      </c>
      <c r="G21" s="15" t="s">
        <v>36</v>
      </c>
      <c r="H21" s="27">
        <v>9668</v>
      </c>
      <c r="I21" s="27">
        <v>9668</v>
      </c>
      <c r="J21" s="56">
        <v>9849</v>
      </c>
      <c r="K21" s="66">
        <f t="shared" si="0"/>
        <v>1.0187215556474969</v>
      </c>
      <c r="L21" s="72">
        <f t="shared" si="1"/>
        <v>0.74722222222222223</v>
      </c>
      <c r="M21" s="33">
        <f t="shared" si="2"/>
        <v>1</v>
      </c>
      <c r="N21" s="62">
        <v>0</v>
      </c>
      <c r="O21" s="27">
        <v>14262339</v>
      </c>
      <c r="P21" s="27">
        <v>13874545.866</v>
      </c>
      <c r="Q21" s="27">
        <v>0</v>
      </c>
      <c r="R21" s="28">
        <f t="shared" si="3"/>
        <v>0.97280999042302951</v>
      </c>
      <c r="S21" s="33" t="str">
        <f t="shared" si="4"/>
        <v xml:space="preserve"> -</v>
      </c>
    </row>
    <row r="22" spans="2:19" ht="45" x14ac:dyDescent="0.2">
      <c r="B22" s="86"/>
      <c r="C22" s="88"/>
      <c r="D22" s="93"/>
      <c r="E22" s="26">
        <v>43831</v>
      </c>
      <c r="F22" s="26">
        <v>44196</v>
      </c>
      <c r="G22" s="15" t="s">
        <v>37</v>
      </c>
      <c r="H22" s="27">
        <v>40</v>
      </c>
      <c r="I22" s="27">
        <v>13</v>
      </c>
      <c r="J22" s="56">
        <v>0</v>
      </c>
      <c r="K22" s="66">
        <f t="shared" si="0"/>
        <v>0</v>
      </c>
      <c r="L22" s="72">
        <f t="shared" si="1"/>
        <v>0.74722222222222223</v>
      </c>
      <c r="M22" s="33">
        <f t="shared" si="2"/>
        <v>0</v>
      </c>
      <c r="N22" s="62">
        <v>0</v>
      </c>
      <c r="O22" s="27">
        <v>2643825.6749999998</v>
      </c>
      <c r="P22" s="27">
        <v>0</v>
      </c>
      <c r="Q22" s="27">
        <v>0</v>
      </c>
      <c r="R22" s="28">
        <f t="shared" si="3"/>
        <v>0</v>
      </c>
      <c r="S22" s="33" t="str">
        <f t="shared" si="4"/>
        <v xml:space="preserve"> -</v>
      </c>
    </row>
    <row r="23" spans="2:19" ht="30.75" thickBot="1" x14ac:dyDescent="0.25">
      <c r="B23" s="86"/>
      <c r="C23" s="88"/>
      <c r="D23" s="97"/>
      <c r="E23" s="34">
        <v>43831</v>
      </c>
      <c r="F23" s="34">
        <v>44196</v>
      </c>
      <c r="G23" s="18" t="s">
        <v>38</v>
      </c>
      <c r="H23" s="48">
        <v>25</v>
      </c>
      <c r="I23" s="48">
        <v>5</v>
      </c>
      <c r="J23" s="57">
        <v>3</v>
      </c>
      <c r="K23" s="67">
        <f t="shared" si="0"/>
        <v>0.6</v>
      </c>
      <c r="L23" s="73">
        <f t="shared" si="1"/>
        <v>0.74722222222222223</v>
      </c>
      <c r="M23" s="50">
        <f t="shared" si="2"/>
        <v>0.6</v>
      </c>
      <c r="N23" s="63">
        <v>0</v>
      </c>
      <c r="O23" s="48">
        <v>2384786.0350000001</v>
      </c>
      <c r="P23" s="48">
        <v>187478.47700000001</v>
      </c>
      <c r="Q23" s="48">
        <v>0</v>
      </c>
      <c r="R23" s="49">
        <f t="shared" si="3"/>
        <v>7.861438059788034E-2</v>
      </c>
      <c r="S23" s="50" t="str">
        <f t="shared" si="4"/>
        <v xml:space="preserve"> -</v>
      </c>
    </row>
    <row r="24" spans="2:19" ht="45" x14ac:dyDescent="0.2">
      <c r="B24" s="86"/>
      <c r="C24" s="88"/>
      <c r="D24" s="94" t="s">
        <v>61</v>
      </c>
      <c r="E24" s="51">
        <v>43831</v>
      </c>
      <c r="F24" s="51">
        <v>44196</v>
      </c>
      <c r="G24" s="14" t="s">
        <v>39</v>
      </c>
      <c r="H24" s="30">
        <v>47</v>
      </c>
      <c r="I24" s="30">
        <v>47</v>
      </c>
      <c r="J24" s="55">
        <v>47</v>
      </c>
      <c r="K24" s="65">
        <f t="shared" si="0"/>
        <v>1</v>
      </c>
      <c r="L24" s="70">
        <f t="shared" si="1"/>
        <v>0.74722222222222223</v>
      </c>
      <c r="M24" s="32">
        <f t="shared" si="2"/>
        <v>1</v>
      </c>
      <c r="N24" s="60">
        <v>0</v>
      </c>
      <c r="O24" s="30">
        <v>210396</v>
      </c>
      <c r="P24" s="30">
        <v>0</v>
      </c>
      <c r="Q24" s="30">
        <v>0</v>
      </c>
      <c r="R24" s="31">
        <f t="shared" si="3"/>
        <v>0</v>
      </c>
      <c r="S24" s="32" t="str">
        <f t="shared" si="4"/>
        <v xml:space="preserve"> -</v>
      </c>
    </row>
    <row r="25" spans="2:19" ht="75" x14ac:dyDescent="0.2">
      <c r="B25" s="86"/>
      <c r="C25" s="88"/>
      <c r="D25" s="95"/>
      <c r="E25" s="26">
        <v>43831</v>
      </c>
      <c r="F25" s="26">
        <v>44196</v>
      </c>
      <c r="G25" s="15" t="s">
        <v>40</v>
      </c>
      <c r="H25" s="27">
        <v>47</v>
      </c>
      <c r="I25" s="27">
        <v>47</v>
      </c>
      <c r="J25" s="56">
        <v>47</v>
      </c>
      <c r="K25" s="66">
        <f t="shared" si="0"/>
        <v>1</v>
      </c>
      <c r="L25" s="72">
        <f t="shared" si="1"/>
        <v>0.74722222222222223</v>
      </c>
      <c r="M25" s="33">
        <f t="shared" si="2"/>
        <v>1</v>
      </c>
      <c r="N25" s="62">
        <v>0</v>
      </c>
      <c r="O25" s="27">
        <v>251706547</v>
      </c>
      <c r="P25" s="27">
        <v>161523796.20417002</v>
      </c>
      <c r="Q25" s="27">
        <v>0</v>
      </c>
      <c r="R25" s="28">
        <f t="shared" si="3"/>
        <v>0.6417147194990126</v>
      </c>
      <c r="S25" s="33" t="str">
        <f t="shared" si="4"/>
        <v xml:space="preserve"> -</v>
      </c>
    </row>
    <row r="26" spans="2:19" ht="60" x14ac:dyDescent="0.2">
      <c r="B26" s="86"/>
      <c r="C26" s="88"/>
      <c r="D26" s="95"/>
      <c r="E26" s="26">
        <v>43831</v>
      </c>
      <c r="F26" s="26">
        <v>44196</v>
      </c>
      <c r="G26" s="15" t="s">
        <v>41</v>
      </c>
      <c r="H26" s="27">
        <v>900</v>
      </c>
      <c r="I26" s="27">
        <v>100</v>
      </c>
      <c r="J26" s="56">
        <v>110</v>
      </c>
      <c r="K26" s="66">
        <f t="shared" si="0"/>
        <v>1.1000000000000001</v>
      </c>
      <c r="L26" s="72">
        <f t="shared" si="1"/>
        <v>0.74722222222222223</v>
      </c>
      <c r="M26" s="33">
        <f t="shared" si="2"/>
        <v>1</v>
      </c>
      <c r="N26" s="62">
        <v>0</v>
      </c>
      <c r="O26" s="27">
        <v>465000</v>
      </c>
      <c r="P26" s="27">
        <v>0</v>
      </c>
      <c r="Q26" s="27">
        <v>0</v>
      </c>
      <c r="R26" s="28">
        <f t="shared" si="3"/>
        <v>0</v>
      </c>
      <c r="S26" s="33" t="str">
        <f t="shared" si="4"/>
        <v xml:space="preserve"> -</v>
      </c>
    </row>
    <row r="27" spans="2:19" ht="90" x14ac:dyDescent="0.2">
      <c r="B27" s="86"/>
      <c r="C27" s="88"/>
      <c r="D27" s="95"/>
      <c r="E27" s="26">
        <v>43831</v>
      </c>
      <c r="F27" s="26">
        <v>44196</v>
      </c>
      <c r="G27" s="15" t="s">
        <v>42</v>
      </c>
      <c r="H27" s="27">
        <v>35000</v>
      </c>
      <c r="I27" s="27">
        <v>35000</v>
      </c>
      <c r="J27" s="56">
        <v>24069</v>
      </c>
      <c r="K27" s="66">
        <f t="shared" si="0"/>
        <v>0.68768571428571423</v>
      </c>
      <c r="L27" s="72">
        <f t="shared" si="1"/>
        <v>0.74722222222222223</v>
      </c>
      <c r="M27" s="33">
        <f t="shared" si="2"/>
        <v>0.68768571428571423</v>
      </c>
      <c r="N27" s="62">
        <v>0</v>
      </c>
      <c r="O27" s="27">
        <v>465000</v>
      </c>
      <c r="P27" s="27">
        <v>0</v>
      </c>
      <c r="Q27" s="27">
        <v>0</v>
      </c>
      <c r="R27" s="28">
        <f t="shared" si="3"/>
        <v>0</v>
      </c>
      <c r="S27" s="33" t="str">
        <f t="shared" si="4"/>
        <v xml:space="preserve"> -</v>
      </c>
    </row>
    <row r="28" spans="2:19" ht="60" x14ac:dyDescent="0.2">
      <c r="B28" s="86"/>
      <c r="C28" s="88"/>
      <c r="D28" s="95"/>
      <c r="E28" s="26">
        <v>43831</v>
      </c>
      <c r="F28" s="26">
        <v>44196</v>
      </c>
      <c r="G28" s="15" t="s">
        <v>43</v>
      </c>
      <c r="H28" s="27">
        <v>1500</v>
      </c>
      <c r="I28" s="27">
        <v>0</v>
      </c>
      <c r="J28" s="56">
        <v>0</v>
      </c>
      <c r="K28" s="66" t="e">
        <f t="shared" si="0"/>
        <v>#DIV/0!</v>
      </c>
      <c r="L28" s="72">
        <f t="shared" si="1"/>
        <v>0.74722222222222223</v>
      </c>
      <c r="M28" s="33" t="str">
        <f t="shared" si="2"/>
        <v xml:space="preserve"> -</v>
      </c>
      <c r="N28" s="62">
        <v>0</v>
      </c>
      <c r="O28" s="27">
        <v>0</v>
      </c>
      <c r="P28" s="27">
        <v>0</v>
      </c>
      <c r="Q28" s="27">
        <v>0</v>
      </c>
      <c r="R28" s="28" t="str">
        <f t="shared" si="3"/>
        <v xml:space="preserve"> -</v>
      </c>
      <c r="S28" s="33" t="str">
        <f t="shared" si="4"/>
        <v xml:space="preserve"> -</v>
      </c>
    </row>
    <row r="29" spans="2:19" ht="60" x14ac:dyDescent="0.2">
      <c r="B29" s="86"/>
      <c r="C29" s="88"/>
      <c r="D29" s="95"/>
      <c r="E29" s="26">
        <v>43831</v>
      </c>
      <c r="F29" s="26">
        <v>44196</v>
      </c>
      <c r="G29" s="15" t="s">
        <v>44</v>
      </c>
      <c r="H29" s="27">
        <v>20</v>
      </c>
      <c r="I29" s="27">
        <v>20</v>
      </c>
      <c r="J29" s="56">
        <v>20</v>
      </c>
      <c r="K29" s="66">
        <f t="shared" si="0"/>
        <v>1</v>
      </c>
      <c r="L29" s="72">
        <f t="shared" si="1"/>
        <v>0.74722222222222223</v>
      </c>
      <c r="M29" s="33">
        <f t="shared" si="2"/>
        <v>1</v>
      </c>
      <c r="N29" s="62">
        <v>0</v>
      </c>
      <c r="O29" s="27">
        <v>100000</v>
      </c>
      <c r="P29" s="27">
        <v>0</v>
      </c>
      <c r="Q29" s="27">
        <v>0</v>
      </c>
      <c r="R29" s="28">
        <f t="shared" si="3"/>
        <v>0</v>
      </c>
      <c r="S29" s="33" t="str">
        <f t="shared" si="4"/>
        <v xml:space="preserve"> -</v>
      </c>
    </row>
    <row r="30" spans="2:19" ht="45" x14ac:dyDescent="0.2">
      <c r="B30" s="86"/>
      <c r="C30" s="88"/>
      <c r="D30" s="95"/>
      <c r="E30" s="26">
        <v>43831</v>
      </c>
      <c r="F30" s="26">
        <v>44196</v>
      </c>
      <c r="G30" s="15" t="s">
        <v>45</v>
      </c>
      <c r="H30" s="27">
        <v>4</v>
      </c>
      <c r="I30" s="27">
        <v>1</v>
      </c>
      <c r="J30" s="56">
        <v>1</v>
      </c>
      <c r="K30" s="66">
        <f t="shared" si="0"/>
        <v>1</v>
      </c>
      <c r="L30" s="72">
        <f t="shared" si="1"/>
        <v>0.74722222222222223</v>
      </c>
      <c r="M30" s="33">
        <f t="shared" si="2"/>
        <v>1</v>
      </c>
      <c r="N30" s="62">
        <v>0</v>
      </c>
      <c r="O30" s="27">
        <v>100000</v>
      </c>
      <c r="P30" s="27">
        <v>0</v>
      </c>
      <c r="Q30" s="27">
        <v>0</v>
      </c>
      <c r="R30" s="28">
        <f t="shared" si="3"/>
        <v>0</v>
      </c>
      <c r="S30" s="33" t="str">
        <f t="shared" si="4"/>
        <v xml:space="preserve"> -</v>
      </c>
    </row>
    <row r="31" spans="2:19" ht="30" x14ac:dyDescent="0.2">
      <c r="B31" s="86"/>
      <c r="C31" s="88"/>
      <c r="D31" s="95"/>
      <c r="E31" s="26">
        <v>43831</v>
      </c>
      <c r="F31" s="26">
        <v>44196</v>
      </c>
      <c r="G31" s="15" t="s">
        <v>46</v>
      </c>
      <c r="H31" s="28">
        <v>1</v>
      </c>
      <c r="I31" s="28">
        <v>1</v>
      </c>
      <c r="J31" s="75">
        <v>0.75</v>
      </c>
      <c r="K31" s="66">
        <f t="shared" si="0"/>
        <v>0.75</v>
      </c>
      <c r="L31" s="72">
        <f t="shared" si="1"/>
        <v>0.74722222222222223</v>
      </c>
      <c r="M31" s="33">
        <f t="shared" si="2"/>
        <v>0.75</v>
      </c>
      <c r="N31" s="62">
        <v>0</v>
      </c>
      <c r="O31" s="27">
        <v>1000000</v>
      </c>
      <c r="P31" s="27">
        <v>677739.99997999996</v>
      </c>
      <c r="Q31" s="27">
        <v>0</v>
      </c>
      <c r="R31" s="28">
        <f t="shared" si="3"/>
        <v>0.67773999998000001</v>
      </c>
      <c r="S31" s="33" t="str">
        <f t="shared" si="4"/>
        <v xml:space="preserve"> -</v>
      </c>
    </row>
    <row r="32" spans="2:19" ht="75" x14ac:dyDescent="0.2">
      <c r="B32" s="86"/>
      <c r="C32" s="88"/>
      <c r="D32" s="95"/>
      <c r="E32" s="26">
        <v>43831</v>
      </c>
      <c r="F32" s="26">
        <v>44196</v>
      </c>
      <c r="G32" s="15" t="s">
        <v>47</v>
      </c>
      <c r="H32" s="27">
        <v>1</v>
      </c>
      <c r="I32" s="27">
        <v>1</v>
      </c>
      <c r="J32" s="56">
        <v>0.6</v>
      </c>
      <c r="K32" s="66">
        <f t="shared" si="0"/>
        <v>0.6</v>
      </c>
      <c r="L32" s="72">
        <f t="shared" si="1"/>
        <v>0.74722222222222223</v>
      </c>
      <c r="M32" s="33">
        <f t="shared" si="2"/>
        <v>0.6</v>
      </c>
      <c r="N32" s="62">
        <v>0</v>
      </c>
      <c r="O32" s="27">
        <v>69983.365000000005</v>
      </c>
      <c r="P32" s="27">
        <v>0</v>
      </c>
      <c r="Q32" s="27">
        <v>0</v>
      </c>
      <c r="R32" s="28">
        <f t="shared" si="3"/>
        <v>0</v>
      </c>
      <c r="S32" s="33" t="str">
        <f t="shared" si="4"/>
        <v xml:space="preserve"> -</v>
      </c>
    </row>
    <row r="33" spans="2:19" ht="60" customHeight="1" x14ac:dyDescent="0.2">
      <c r="B33" s="86"/>
      <c r="C33" s="88"/>
      <c r="D33" s="95"/>
      <c r="E33" s="26">
        <v>43831</v>
      </c>
      <c r="F33" s="26">
        <v>44196</v>
      </c>
      <c r="G33" s="15" t="s">
        <v>48</v>
      </c>
      <c r="H33" s="28">
        <v>1</v>
      </c>
      <c r="I33" s="28">
        <v>1</v>
      </c>
      <c r="J33" s="75">
        <v>0.75</v>
      </c>
      <c r="K33" s="66">
        <f t="shared" si="0"/>
        <v>0.75</v>
      </c>
      <c r="L33" s="72">
        <f t="shared" si="1"/>
        <v>0.74722222222222223</v>
      </c>
      <c r="M33" s="33">
        <f t="shared" si="2"/>
        <v>0.75</v>
      </c>
      <c r="N33" s="62">
        <v>0</v>
      </c>
      <c r="O33" s="27">
        <v>200000</v>
      </c>
      <c r="P33" s="27">
        <v>44129.2</v>
      </c>
      <c r="Q33" s="27">
        <v>0</v>
      </c>
      <c r="R33" s="28">
        <f t="shared" si="3"/>
        <v>0.22064599999999998</v>
      </c>
      <c r="S33" s="33" t="str">
        <f t="shared" si="4"/>
        <v xml:space="preserve"> -</v>
      </c>
    </row>
    <row r="34" spans="2:19" ht="75.75" thickBot="1" x14ac:dyDescent="0.25">
      <c r="B34" s="86"/>
      <c r="C34" s="88"/>
      <c r="D34" s="96"/>
      <c r="E34" s="34">
        <v>43831</v>
      </c>
      <c r="F34" s="34">
        <v>44196</v>
      </c>
      <c r="G34" s="16" t="s">
        <v>49</v>
      </c>
      <c r="H34" s="35">
        <v>1</v>
      </c>
      <c r="I34" s="35">
        <v>0</v>
      </c>
      <c r="J34" s="58">
        <v>0</v>
      </c>
      <c r="K34" s="68" t="e">
        <f t="shared" si="0"/>
        <v>#DIV/0!</v>
      </c>
      <c r="L34" s="71">
        <f t="shared" si="1"/>
        <v>0.74722222222222223</v>
      </c>
      <c r="M34" s="37" t="str">
        <f t="shared" si="2"/>
        <v xml:space="preserve"> -</v>
      </c>
      <c r="N34" s="61">
        <v>0</v>
      </c>
      <c r="O34" s="35">
        <v>0</v>
      </c>
      <c r="P34" s="35">
        <v>0</v>
      </c>
      <c r="Q34" s="35">
        <v>0</v>
      </c>
      <c r="R34" s="36" t="str">
        <f t="shared" si="3"/>
        <v xml:space="preserve"> -</v>
      </c>
      <c r="S34" s="37" t="str">
        <f t="shared" si="4"/>
        <v xml:space="preserve"> -</v>
      </c>
    </row>
    <row r="35" spans="2:19" ht="60" x14ac:dyDescent="0.2">
      <c r="B35" s="86"/>
      <c r="C35" s="88"/>
      <c r="D35" s="92" t="s">
        <v>62</v>
      </c>
      <c r="E35" s="51">
        <v>43831</v>
      </c>
      <c r="F35" s="51">
        <v>44196</v>
      </c>
      <c r="G35" s="17" t="s">
        <v>50</v>
      </c>
      <c r="H35" s="52">
        <v>4000</v>
      </c>
      <c r="I35" s="52">
        <v>0</v>
      </c>
      <c r="J35" s="59">
        <v>0</v>
      </c>
      <c r="K35" s="69" t="e">
        <f t="shared" si="0"/>
        <v>#DIV/0!</v>
      </c>
      <c r="L35" s="74">
        <f t="shared" si="1"/>
        <v>0.74722222222222223</v>
      </c>
      <c r="M35" s="54" t="str">
        <f t="shared" si="2"/>
        <v xml:space="preserve"> -</v>
      </c>
      <c r="N35" s="64">
        <v>0</v>
      </c>
      <c r="O35" s="52">
        <v>0</v>
      </c>
      <c r="P35" s="52">
        <v>0</v>
      </c>
      <c r="Q35" s="52">
        <v>0</v>
      </c>
      <c r="R35" s="53" t="str">
        <f t="shared" si="3"/>
        <v xml:space="preserve"> -</v>
      </c>
      <c r="S35" s="54" t="str">
        <f t="shared" si="4"/>
        <v xml:space="preserve"> -</v>
      </c>
    </row>
    <row r="36" spans="2:19" ht="60" x14ac:dyDescent="0.2">
      <c r="B36" s="86"/>
      <c r="C36" s="88"/>
      <c r="D36" s="93"/>
      <c r="E36" s="26">
        <v>43831</v>
      </c>
      <c r="F36" s="26">
        <v>44196</v>
      </c>
      <c r="G36" s="15" t="s">
        <v>51</v>
      </c>
      <c r="H36" s="28">
        <v>1</v>
      </c>
      <c r="I36" s="28">
        <v>1</v>
      </c>
      <c r="J36" s="75">
        <v>1</v>
      </c>
      <c r="K36" s="66">
        <f t="shared" si="0"/>
        <v>1</v>
      </c>
      <c r="L36" s="72">
        <f t="shared" si="1"/>
        <v>0.74722222222222223</v>
      </c>
      <c r="M36" s="33">
        <f t="shared" si="2"/>
        <v>1</v>
      </c>
      <c r="N36" s="62">
        <v>0</v>
      </c>
      <c r="O36" s="27">
        <v>4477890</v>
      </c>
      <c r="P36" s="27">
        <v>3031568.4470000002</v>
      </c>
      <c r="Q36" s="27">
        <v>1068249.9620000001</v>
      </c>
      <c r="R36" s="28">
        <f t="shared" si="3"/>
        <v>0.67700824428469664</v>
      </c>
      <c r="S36" s="33">
        <f t="shared" si="4"/>
        <v>0.35237533991921771</v>
      </c>
    </row>
    <row r="37" spans="2:19" ht="105.75" thickBot="1" x14ac:dyDescent="0.25">
      <c r="B37" s="85"/>
      <c r="C37" s="89"/>
      <c r="D37" s="91"/>
      <c r="E37" s="47">
        <v>43831</v>
      </c>
      <c r="F37" s="47">
        <v>44196</v>
      </c>
      <c r="G37" s="16" t="s">
        <v>52</v>
      </c>
      <c r="H37" s="35">
        <v>3000</v>
      </c>
      <c r="I37" s="35">
        <v>0</v>
      </c>
      <c r="J37" s="58">
        <v>0</v>
      </c>
      <c r="K37" s="68" t="e">
        <f t="shared" si="0"/>
        <v>#DIV/0!</v>
      </c>
      <c r="L37" s="71">
        <f t="shared" si="1"/>
        <v>0.74722222222222223</v>
      </c>
      <c r="M37" s="37" t="str">
        <f t="shared" si="2"/>
        <v xml:space="preserve"> -</v>
      </c>
      <c r="N37" s="61">
        <v>0</v>
      </c>
      <c r="O37" s="35">
        <v>0</v>
      </c>
      <c r="P37" s="35">
        <v>0</v>
      </c>
      <c r="Q37" s="35">
        <v>0</v>
      </c>
      <c r="R37" s="36" t="str">
        <f t="shared" si="3"/>
        <v xml:space="preserve"> -</v>
      </c>
      <c r="S37" s="37" t="str">
        <f t="shared" si="4"/>
        <v xml:space="preserve"> -</v>
      </c>
    </row>
    <row r="38" spans="2:19" ht="12.95" customHeight="1" thickBot="1" x14ac:dyDescent="0.25">
      <c r="B38" s="38"/>
      <c r="C38" s="39"/>
      <c r="D38" s="39"/>
      <c r="E38" s="40"/>
      <c r="F38" s="40"/>
      <c r="G38" s="41"/>
      <c r="H38" s="42"/>
      <c r="I38" s="42"/>
      <c r="J38" s="42"/>
      <c r="K38" s="43"/>
      <c r="L38" s="44"/>
      <c r="M38" s="44"/>
      <c r="N38" s="45"/>
      <c r="O38" s="42"/>
      <c r="P38" s="42"/>
      <c r="Q38" s="42"/>
      <c r="R38" s="44"/>
      <c r="S38" s="46"/>
    </row>
    <row r="39" spans="2:19" ht="54.95" customHeight="1" x14ac:dyDescent="0.2">
      <c r="B39" s="84" t="s">
        <v>57</v>
      </c>
      <c r="C39" s="87" t="s">
        <v>56</v>
      </c>
      <c r="D39" s="90" t="s">
        <v>55</v>
      </c>
      <c r="E39" s="51">
        <v>43831</v>
      </c>
      <c r="F39" s="51">
        <v>44196</v>
      </c>
      <c r="G39" s="14" t="s">
        <v>53</v>
      </c>
      <c r="H39" s="30">
        <v>70</v>
      </c>
      <c r="I39" s="30">
        <v>35</v>
      </c>
      <c r="J39" s="55">
        <v>51</v>
      </c>
      <c r="K39" s="65">
        <f t="shared" si="0"/>
        <v>1.4571428571428571</v>
      </c>
      <c r="L39" s="70">
        <f t="shared" si="1"/>
        <v>0.74722222222222223</v>
      </c>
      <c r="M39" s="32">
        <f t="shared" si="2"/>
        <v>1</v>
      </c>
      <c r="N39" s="60">
        <v>0</v>
      </c>
      <c r="O39" s="30">
        <v>1350872.858</v>
      </c>
      <c r="P39" s="30">
        <v>1350794.807</v>
      </c>
      <c r="Q39" s="30">
        <v>1228240.2</v>
      </c>
      <c r="R39" s="31">
        <f t="shared" si="3"/>
        <v>0.99994222180160197</v>
      </c>
      <c r="S39" s="32">
        <f t="shared" si="4"/>
        <v>0.90927222523738938</v>
      </c>
    </row>
    <row r="40" spans="2:19" ht="54.95" customHeight="1" thickBot="1" x14ac:dyDescent="0.25">
      <c r="B40" s="85"/>
      <c r="C40" s="89"/>
      <c r="D40" s="91"/>
      <c r="E40" s="34">
        <v>43831</v>
      </c>
      <c r="F40" s="34">
        <v>44196</v>
      </c>
      <c r="G40" s="16" t="s">
        <v>54</v>
      </c>
      <c r="H40" s="35">
        <v>47</v>
      </c>
      <c r="I40" s="35">
        <v>47</v>
      </c>
      <c r="J40" s="58">
        <v>0</v>
      </c>
      <c r="K40" s="68">
        <f t="shared" si="0"/>
        <v>0</v>
      </c>
      <c r="L40" s="71">
        <f t="shared" si="1"/>
        <v>0.74722222222222223</v>
      </c>
      <c r="M40" s="37">
        <f t="shared" si="2"/>
        <v>0</v>
      </c>
      <c r="N40" s="61">
        <v>0</v>
      </c>
      <c r="O40" s="35">
        <v>815888.67599999998</v>
      </c>
      <c r="P40" s="35">
        <v>0</v>
      </c>
      <c r="Q40" s="35">
        <v>0</v>
      </c>
      <c r="R40" s="36">
        <f t="shared" si="3"/>
        <v>0</v>
      </c>
      <c r="S40" s="37" t="str">
        <f t="shared" si="4"/>
        <v xml:space="preserve"> -</v>
      </c>
    </row>
    <row r="41" spans="2:19" ht="21" customHeight="1" thickBot="1" x14ac:dyDescent="0.25">
      <c r="E41" s="13"/>
      <c r="F41" s="13"/>
      <c r="H41" s="10"/>
      <c r="I41" s="10"/>
      <c r="J41" s="10"/>
      <c r="K41" s="11"/>
      <c r="L41" s="76">
        <f>+AVERAGE(L12:L37,L39:L40)</f>
        <v>0.74722222222222234</v>
      </c>
      <c r="M41" s="77">
        <f>+AVERAGE(M12:M37,M39:M40)</f>
        <v>0.79902981366459613</v>
      </c>
      <c r="N41" s="78"/>
      <c r="O41" s="79">
        <f>+SUM(O12:O37,O39:O40)</f>
        <v>311207301.537</v>
      </c>
      <c r="P41" s="80">
        <f>+SUM(P12:P37,P39:P40)</f>
        <v>207454541.79013002</v>
      </c>
      <c r="Q41" s="80">
        <f>+SUM(Q12:Q37,Q39:Q40)</f>
        <v>2296490.162</v>
      </c>
      <c r="R41" s="81">
        <f t="shared" si="3"/>
        <v>0.66661206458057787</v>
      </c>
      <c r="S41" s="77">
        <f t="shared" si="4"/>
        <v>1.1069847602195322E-2</v>
      </c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5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9:B40"/>
    <mergeCell ref="B12:B37"/>
    <mergeCell ref="C12:C37"/>
    <mergeCell ref="C39:C40"/>
    <mergeCell ref="D39:D40"/>
    <mergeCell ref="D35:D37"/>
    <mergeCell ref="D24:D34"/>
    <mergeCell ref="D12:D2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2020-11-03T22:49:22Z</dcterms:modified>
</cp:coreProperties>
</file>