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showInkAnnotation="0" autoCompressPictures="0"/>
  <bookViews>
    <workbookView xWindow="0" yWindow="0" windowWidth="20730" windowHeight="11760"/>
  </bookViews>
  <sheets>
    <sheet name="2019" sheetId="10" r:id="rId1"/>
  </sheets>
  <calcPr calcId="144525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L12" i="10" l="1"/>
  <c r="N12" i="10"/>
  <c r="L13" i="10"/>
  <c r="N13" i="10"/>
  <c r="L14" i="10"/>
  <c r="N14" i="10"/>
  <c r="L15" i="10"/>
  <c r="N15" i="10"/>
  <c r="N17" i="10"/>
  <c r="L18" i="10"/>
  <c r="N18" i="10"/>
  <c r="L19" i="10"/>
  <c r="N19" i="10"/>
  <c r="L20" i="10"/>
  <c r="N20" i="10"/>
  <c r="L21" i="10"/>
  <c r="N21" i="10"/>
  <c r="N23" i="10"/>
  <c r="N24" i="10"/>
  <c r="R24" i="10"/>
  <c r="T24" i="10"/>
  <c r="P24" i="10"/>
  <c r="S24" i="10"/>
  <c r="Q24" i="10"/>
  <c r="M12" i="10"/>
  <c r="M13" i="10"/>
  <c r="M14" i="10"/>
  <c r="M15" i="10"/>
  <c r="M17" i="10"/>
  <c r="M18" i="10"/>
  <c r="M19" i="10"/>
  <c r="M20" i="10"/>
  <c r="M21" i="10"/>
  <c r="M23" i="10"/>
  <c r="M24" i="10"/>
  <c r="I19" i="10"/>
  <c r="I18" i="10"/>
  <c r="I13" i="10"/>
  <c r="I14" i="10"/>
  <c r="I15" i="10"/>
  <c r="I17" i="10"/>
  <c r="I20" i="10"/>
  <c r="I21" i="10"/>
  <c r="I23" i="10"/>
  <c r="I12" i="10"/>
  <c r="T23" i="10"/>
  <c r="S23" i="10"/>
  <c r="L23" i="10"/>
  <c r="T21" i="10"/>
  <c r="S21" i="10"/>
  <c r="T20" i="10"/>
  <c r="S20" i="10"/>
  <c r="T19" i="10"/>
  <c r="S19" i="10"/>
  <c r="T18" i="10"/>
  <c r="S18" i="10"/>
  <c r="T17" i="10"/>
  <c r="S17" i="10"/>
  <c r="L17" i="10"/>
  <c r="T15" i="10"/>
  <c r="S15" i="10"/>
  <c r="T14" i="10"/>
  <c r="S14" i="10"/>
  <c r="T13" i="10"/>
  <c r="S13" i="10"/>
  <c r="T12" i="10"/>
  <c r="S12" i="10"/>
</calcChain>
</file>

<file path=xl/sharedStrings.xml><?xml version="1.0" encoding="utf-8"?>
<sst xmlns="http://schemas.openxmlformats.org/spreadsheetml/2006/main" count="55" uniqueCount="47">
  <si>
    <t>PROGRAMA</t>
  </si>
  <si>
    <t>META</t>
  </si>
  <si>
    <t>AÑO</t>
  </si>
  <si>
    <t>PLAN DE ACCIÓN</t>
  </si>
  <si>
    <t>TIEMPO PROGRAMADO
(en el año)</t>
  </si>
  <si>
    <t>INDICADORES</t>
  </si>
  <si>
    <t>AVANCE</t>
  </si>
  <si>
    <t>INDICADOR</t>
  </si>
  <si>
    <t>LOGRO</t>
  </si>
  <si>
    <t>Porcentaje de avance en tiempo</t>
  </si>
  <si>
    <t>Porcentaje de avance en cumplimiento</t>
  </si>
  <si>
    <t>Fecha Inicial</t>
  </si>
  <si>
    <t>Fecha Terminación</t>
  </si>
  <si>
    <t>FECHA CORTE</t>
  </si>
  <si>
    <t>Porcentaje de Ejecución</t>
  </si>
  <si>
    <t>Nivel de Gestión</t>
  </si>
  <si>
    <t>ALCALDÍA DE BUCARAMANGA</t>
  </si>
  <si>
    <t>LÍNEA ESTRATÉGICA</t>
  </si>
  <si>
    <t>COMPONENTE</t>
  </si>
  <si>
    <t>PLAN DE DESARROLLO 2016 - 2019 "EL GOBIERNO DE LAS CIUDADANAS Y LOS CIUDADANOS"</t>
  </si>
  <si>
    <t>Recursos Programados</t>
  </si>
  <si>
    <t>Recursos Ejecutados</t>
  </si>
  <si>
    <t>Recursos Gestionados</t>
  </si>
  <si>
    <t>Rubro Pptal</t>
  </si>
  <si>
    <t>Número de audiencias de participación metropolitana realizadas en conjunto con la Alcaldía de Floridablanca.</t>
  </si>
  <si>
    <t>Número de audiencias de participación metropolitana realizadas en conjunto con la Alcaldía de Piedecuesta.</t>
  </si>
  <si>
    <t>Número de audiencias de participación metropolitana realizadas en conjunto con la Alcaldía de Girón.</t>
  </si>
  <si>
    <t>Número de juntas abiertas del Área Metropolitana de Bucaramanga realizadas con presencia de los integrantes de la junta metropolitana y participación de la comunidad para una discusión pública sobre asuntos metropolitanos.</t>
  </si>
  <si>
    <t>Número de planes de acción formulados para el desarrollo y el mejoramiento de la infraestructura pública en el sur de Bucaramanga, norte de Floridablanca en coordinación con el Área Metropolitana y la Alcaldía de dicho municipio.</t>
  </si>
  <si>
    <t>Número de estrategias de mejoramiento del ornato implementadas y mantenidas en sectores limítrofes con los municipios de Girón y Floridablanca en coordinación con el Área Metropolitana de Bucaramanga.</t>
  </si>
  <si>
    <t>Número de centros de estudios urbanos y territoriales creados y mantenidos en el Área Metropolitana de Bucaramanga.</t>
  </si>
  <si>
    <t>Número de espacios de encuentro generados entre gabinetes para el diálogo y coordinación institucional con el gobierno del municipio de Girón.</t>
  </si>
  <si>
    <t>Número de espacios de encuentro generados entre gabinetes para el diálogo y coordinación institucional con el gobierno del municipio de Floridablanca.</t>
  </si>
  <si>
    <t>PLAN DE ACCIÓN - ÁREA METROPOLITANA DE BUCARAMANGA</t>
  </si>
  <si>
    <t>Número de Sistemas Integrados de Transporte Público Metropolitano con apoyo para la evaluación de viabilidad.</t>
  </si>
  <si>
    <t>SITM EFICIENTE Y CONFIABLE</t>
  </si>
  <si>
    <t>6 - INFRAESTRUCTURA Y CONECTIVIDAD</t>
  </si>
  <si>
    <t>1 - GOBERNANZA DEMOCRÁTICA</t>
  </si>
  <si>
    <t>GOBIERNO PARTICIPATIVO Y ABIERTO</t>
  </si>
  <si>
    <t>GOBERNANZA URBANA</t>
  </si>
  <si>
    <t>TERRITORIOS METROPOLITANOS, PLANES CONJUNTOS</t>
  </si>
  <si>
    <t>CULTURA METROPOLITANA Y CIUDAD REGIÓN: PARTICIPACIÓN QUE ATRAVIESA FRONTERAS</t>
  </si>
  <si>
    <t>MOVILIDAD</t>
  </si>
  <si>
    <t>META CUATRIENIO</t>
  </si>
  <si>
    <t>META REAL</t>
  </si>
  <si>
    <t>RECURSOS FINANCIEROS (Miles de pesos)</t>
  </si>
  <si>
    <t xml:space="preserve">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</si>
</sst>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/mm/yyyy;@"/>
    <numFmt numFmtId="165" formatCode="#,##0.0"/>
  </numFmts>
  <fonts count="10" x14ac:knownFonts="1">
    <font>
      <sz val="11"/>
      <color theme="1"/>
      <name val="Arial"/>
      <family val="2"/>
    </font>
    <font>
      <b/>
      <sz val="12"/>
      <color indexed="8"/>
      <name val="Arial"/>
    </font>
    <font>
      <b/>
      <sz val="12"/>
      <name val="Arial"/>
    </font>
    <font>
      <sz val="12"/>
      <name val="Arial"/>
    </font>
    <font>
      <b/>
      <sz val="14"/>
      <color indexed="8"/>
      <name val="Arial"/>
    </font>
    <font>
      <sz val="12"/>
      <color theme="1"/>
      <name val="Arial"/>
    </font>
    <font>
      <sz val="12"/>
      <color rgb="FFFF0000"/>
      <name val="Arial"/>
    </font>
    <font>
      <u/>
      <sz val="11"/>
      <color theme="10"/>
      <name val="Arial"/>
      <family val="2"/>
    </font>
    <font>
      <u/>
      <sz val="11"/>
      <color theme="11"/>
      <name val="Arial"/>
      <family val="2"/>
    </font>
    <font>
      <b/>
      <sz val="14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rgb="FFFFFF00"/>
        <bgColor indexed="64"/>
      </patternFill>
    </fill>
  </fills>
  <borders count="5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39">
    <xf numFmtId="0" fontId="0" fillId="0" borderId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</cellStyleXfs>
  <cellXfs count="129">
    <xf numFmtId="0" fontId="0" fillId="0" borderId="0" xfId="0"/>
    <xf numFmtId="0" fontId="5" fillId="0" borderId="0" xfId="0" applyFont="1"/>
    <xf numFmtId="0" fontId="2" fillId="0" borderId="11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3" fillId="0" borderId="3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5" fillId="2" borderId="35" xfId="0" applyFont="1" applyFill="1" applyBorder="1" applyAlignment="1">
      <alignment horizontal="center" vertical="center" wrapText="1"/>
    </xf>
    <xf numFmtId="3" fontId="5" fillId="2" borderId="35" xfId="0" applyNumberFormat="1" applyFont="1" applyFill="1" applyBorder="1" applyAlignment="1">
      <alignment horizontal="center" vertical="center" wrapText="1"/>
    </xf>
    <xf numFmtId="9" fontId="5" fillId="2" borderId="35" xfId="0" applyNumberFormat="1" applyFont="1" applyFill="1" applyBorder="1" applyAlignment="1">
      <alignment horizontal="center" vertical="center" wrapText="1"/>
    </xf>
    <xf numFmtId="0" fontId="5" fillId="2" borderId="34" xfId="0" applyFont="1" applyFill="1" applyBorder="1" applyAlignment="1">
      <alignment horizontal="center" vertical="center" wrapText="1"/>
    </xf>
    <xf numFmtId="164" fontId="5" fillId="2" borderId="35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7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 wrapText="1"/>
    </xf>
    <xf numFmtId="0" fontId="5" fillId="0" borderId="40" xfId="0" applyFont="1" applyBorder="1" applyAlignment="1">
      <alignment horizontal="center" vertical="center" wrapText="1"/>
    </xf>
    <xf numFmtId="0" fontId="5" fillId="0" borderId="31" xfId="0" applyFont="1" applyBorder="1" applyAlignment="1">
      <alignment horizontal="center" vertical="center" wrapText="1"/>
    </xf>
    <xf numFmtId="164" fontId="5" fillId="0" borderId="5" xfId="0" applyNumberFormat="1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/>
    </xf>
    <xf numFmtId="3" fontId="5" fillId="0" borderId="3" xfId="0" applyNumberFormat="1" applyFont="1" applyBorder="1" applyAlignment="1">
      <alignment horizontal="center" vertical="center"/>
    </xf>
    <xf numFmtId="9" fontId="5" fillId="0" borderId="3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justify" vertical="center" wrapText="1"/>
    </xf>
    <xf numFmtId="3" fontId="5" fillId="0" borderId="1" xfId="0" applyNumberFormat="1" applyFont="1" applyBorder="1" applyAlignment="1">
      <alignment horizontal="center" vertical="center"/>
    </xf>
    <xf numFmtId="164" fontId="5" fillId="0" borderId="25" xfId="0" applyNumberFormat="1" applyFont="1" applyBorder="1" applyAlignment="1">
      <alignment horizontal="center" vertical="center"/>
    </xf>
    <xf numFmtId="0" fontId="3" fillId="0" borderId="25" xfId="0" applyFont="1" applyFill="1" applyBorder="1" applyAlignment="1">
      <alignment horizontal="justify" vertical="center" wrapText="1"/>
    </xf>
    <xf numFmtId="3" fontId="5" fillId="0" borderId="25" xfId="0" applyNumberFormat="1" applyFont="1" applyBorder="1" applyAlignment="1">
      <alignment horizontal="center" vertical="center"/>
    </xf>
    <xf numFmtId="9" fontId="5" fillId="0" borderId="25" xfId="0" applyNumberFormat="1" applyFont="1" applyBorder="1" applyAlignment="1">
      <alignment horizontal="center" vertical="center"/>
    </xf>
    <xf numFmtId="164" fontId="5" fillId="0" borderId="41" xfId="0" applyNumberFormat="1" applyFont="1" applyBorder="1" applyAlignment="1">
      <alignment horizontal="center" vertical="center"/>
    </xf>
    <xf numFmtId="0" fontId="3" fillId="0" borderId="41" xfId="0" applyFont="1" applyFill="1" applyBorder="1" applyAlignment="1">
      <alignment horizontal="justify" vertical="center" wrapText="1"/>
    </xf>
    <xf numFmtId="3" fontId="5" fillId="0" borderId="41" xfId="0" applyNumberFormat="1" applyFont="1" applyBorder="1" applyAlignment="1">
      <alignment horizontal="center" vertical="center"/>
    </xf>
    <xf numFmtId="9" fontId="5" fillId="0" borderId="41" xfId="0" applyNumberFormat="1" applyFont="1" applyBorder="1" applyAlignment="1">
      <alignment horizontal="center" vertical="center"/>
    </xf>
    <xf numFmtId="0" fontId="5" fillId="3" borderId="35" xfId="0" applyFont="1" applyFill="1" applyBorder="1" applyAlignment="1">
      <alignment horizontal="center" vertical="center" wrapText="1"/>
    </xf>
    <xf numFmtId="164" fontId="5" fillId="3" borderId="35" xfId="0" applyNumberFormat="1" applyFont="1" applyFill="1" applyBorder="1" applyAlignment="1">
      <alignment horizontal="center" vertical="center" wrapText="1"/>
    </xf>
    <xf numFmtId="164" fontId="5" fillId="3" borderId="35" xfId="0" applyNumberFormat="1" applyFont="1" applyFill="1" applyBorder="1" applyAlignment="1">
      <alignment horizontal="center" vertical="center"/>
    </xf>
    <xf numFmtId="0" fontId="5" fillId="3" borderId="35" xfId="0" applyFont="1" applyFill="1" applyBorder="1" applyAlignment="1">
      <alignment horizontal="center" vertical="center"/>
    </xf>
    <xf numFmtId="3" fontId="5" fillId="0" borderId="23" xfId="0" applyNumberFormat="1" applyFont="1" applyBorder="1" applyAlignment="1">
      <alignment horizontal="center" vertical="center"/>
    </xf>
    <xf numFmtId="3" fontId="5" fillId="0" borderId="26" xfId="0" applyNumberFormat="1" applyFont="1" applyBorder="1" applyAlignment="1">
      <alignment horizontal="center" vertical="center"/>
    </xf>
    <xf numFmtId="3" fontId="5" fillId="0" borderId="40" xfId="0" applyNumberFormat="1" applyFont="1" applyBorder="1" applyAlignment="1">
      <alignment horizontal="center" vertical="center"/>
    </xf>
    <xf numFmtId="3" fontId="5" fillId="0" borderId="18" xfId="0" applyNumberFormat="1" applyFont="1" applyBorder="1" applyAlignment="1">
      <alignment horizontal="center" vertical="center"/>
    </xf>
    <xf numFmtId="3" fontId="5" fillId="0" borderId="43" xfId="0" applyNumberFormat="1" applyFont="1" applyBorder="1" applyAlignment="1">
      <alignment horizontal="center" vertical="center"/>
    </xf>
    <xf numFmtId="9" fontId="5" fillId="0" borderId="2" xfId="0" applyNumberFormat="1" applyFont="1" applyBorder="1" applyAlignment="1">
      <alignment horizontal="center" vertical="center"/>
    </xf>
    <xf numFmtId="9" fontId="5" fillId="0" borderId="8" xfId="0" applyNumberFormat="1" applyFont="1" applyBorder="1" applyAlignment="1">
      <alignment horizontal="center" vertical="center"/>
    </xf>
    <xf numFmtId="9" fontId="5" fillId="0" borderId="4" xfId="0" applyNumberFormat="1" applyFont="1" applyBorder="1" applyAlignment="1">
      <alignment horizontal="center" vertical="center"/>
    </xf>
    <xf numFmtId="9" fontId="5" fillId="0" borderId="9" xfId="0" applyNumberFormat="1" applyFont="1" applyBorder="1" applyAlignment="1">
      <alignment horizontal="center" vertical="center"/>
    </xf>
    <xf numFmtId="9" fontId="5" fillId="0" borderId="45" xfId="0" applyNumberFormat="1" applyFont="1" applyBorder="1" applyAlignment="1">
      <alignment horizontal="center" vertical="center"/>
    </xf>
    <xf numFmtId="9" fontId="5" fillId="0" borderId="46" xfId="0" applyNumberFormat="1" applyFont="1" applyBorder="1" applyAlignment="1">
      <alignment horizontal="center" vertical="center"/>
    </xf>
    <xf numFmtId="0" fontId="2" fillId="0" borderId="48" xfId="0" applyFont="1" applyBorder="1" applyAlignment="1">
      <alignment horizontal="center" vertical="center" wrapText="1"/>
    </xf>
    <xf numFmtId="0" fontId="2" fillId="0" borderId="4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9" fontId="6" fillId="0" borderId="51" xfId="0" applyNumberFormat="1" applyFont="1" applyBorder="1" applyAlignment="1">
      <alignment horizontal="center" vertical="center"/>
    </xf>
    <xf numFmtId="9" fontId="6" fillId="0" borderId="52" xfId="0" applyNumberFormat="1" applyFont="1" applyBorder="1" applyAlignment="1">
      <alignment horizontal="center" vertical="center"/>
    </xf>
    <xf numFmtId="9" fontId="6" fillId="3" borderId="35" xfId="0" applyNumberFormat="1" applyFont="1" applyFill="1" applyBorder="1" applyAlignment="1">
      <alignment horizontal="center" vertical="center"/>
    </xf>
    <xf numFmtId="9" fontId="6" fillId="2" borderId="35" xfId="0" applyNumberFormat="1" applyFont="1" applyFill="1" applyBorder="1" applyAlignment="1">
      <alignment horizontal="center" vertical="center" wrapText="1"/>
    </xf>
    <xf numFmtId="9" fontId="6" fillId="0" borderId="50" xfId="0" applyNumberFormat="1" applyFont="1" applyBorder="1" applyAlignment="1">
      <alignment horizontal="center" vertical="center"/>
    </xf>
    <xf numFmtId="0" fontId="5" fillId="2" borderId="17" xfId="0" applyFont="1" applyFill="1" applyBorder="1" applyAlignment="1">
      <alignment horizontal="center" vertical="center" wrapText="1"/>
    </xf>
    <xf numFmtId="3" fontId="5" fillId="2" borderId="17" xfId="0" applyNumberFormat="1" applyFont="1" applyFill="1" applyBorder="1" applyAlignment="1">
      <alignment horizontal="center" vertical="center" wrapText="1"/>
    </xf>
    <xf numFmtId="9" fontId="5" fillId="2" borderId="17" xfId="0" applyNumberFormat="1" applyFont="1" applyFill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/>
    </xf>
    <xf numFmtId="3" fontId="5" fillId="0" borderId="47" xfId="0" applyNumberFormat="1" applyFont="1" applyBorder="1" applyAlignment="1">
      <alignment horizontal="center" vertical="center"/>
    </xf>
    <xf numFmtId="9" fontId="5" fillId="0" borderId="4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3" fontId="5" fillId="0" borderId="7" xfId="0" applyNumberFormat="1" applyFont="1" applyBorder="1" applyAlignment="1">
      <alignment horizontal="center" vertical="center"/>
    </xf>
    <xf numFmtId="9" fontId="5" fillId="0" borderId="54" xfId="0" applyNumberFormat="1" applyFont="1" applyBorder="1" applyAlignment="1">
      <alignment horizontal="center" vertical="center"/>
    </xf>
    <xf numFmtId="0" fontId="5" fillId="3" borderId="55" xfId="0" applyFont="1" applyFill="1" applyBorder="1" applyAlignment="1">
      <alignment horizontal="center" vertical="center"/>
    </xf>
    <xf numFmtId="0" fontId="5" fillId="3" borderId="55" xfId="0" applyFont="1" applyFill="1" applyBorder="1" applyAlignment="1">
      <alignment horizontal="center" vertical="center" wrapText="1"/>
    </xf>
    <xf numFmtId="9" fontId="5" fillId="3" borderId="55" xfId="0" applyNumberFormat="1" applyFont="1" applyFill="1" applyBorder="1" applyAlignment="1">
      <alignment horizontal="center" vertical="center"/>
    </xf>
    <xf numFmtId="9" fontId="5" fillId="0" borderId="56" xfId="0" applyNumberFormat="1" applyFont="1" applyBorder="1" applyAlignment="1">
      <alignment horizontal="center" vertical="center"/>
    </xf>
    <xf numFmtId="0" fontId="5" fillId="0" borderId="57" xfId="0" applyFont="1" applyBorder="1" applyAlignment="1">
      <alignment horizontal="center" vertical="center" wrapText="1"/>
    </xf>
    <xf numFmtId="0" fontId="5" fillId="0" borderId="44" xfId="0" applyFont="1" applyBorder="1" applyAlignment="1">
      <alignment horizontal="justify" vertical="center"/>
    </xf>
    <xf numFmtId="0" fontId="5" fillId="0" borderId="50" xfId="0" applyFont="1" applyBorder="1" applyAlignment="1">
      <alignment horizontal="center" vertical="center" wrapText="1"/>
    </xf>
    <xf numFmtId="3" fontId="5" fillId="3" borderId="35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center" vertical="center" wrapText="1"/>
    </xf>
    <xf numFmtId="3" fontId="3" fillId="0" borderId="5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3" fillId="0" borderId="41" xfId="0" applyNumberFormat="1" applyFont="1" applyFill="1" applyBorder="1" applyAlignment="1">
      <alignment horizontal="center" vertical="center" wrapText="1"/>
    </xf>
    <xf numFmtId="3" fontId="3" fillId="0" borderId="25" xfId="0" applyNumberFormat="1" applyFont="1" applyFill="1" applyBorder="1" applyAlignment="1">
      <alignment horizontal="center" vertical="center" wrapText="1"/>
    </xf>
    <xf numFmtId="0" fontId="3" fillId="0" borderId="13" xfId="0" applyFont="1" applyFill="1" applyBorder="1" applyAlignment="1" applyProtection="1">
      <alignment horizontal="center" vertical="center" wrapText="1"/>
    </xf>
    <xf numFmtId="164" fontId="3" fillId="0" borderId="14" xfId="0" applyNumberFormat="1" applyFont="1" applyBorder="1" applyAlignment="1" applyProtection="1">
      <alignment horizontal="center" vertical="center" wrapText="1"/>
    </xf>
    <xf numFmtId="9" fontId="5" fillId="3" borderId="42" xfId="0" applyNumberFormat="1" applyFont="1" applyFill="1" applyBorder="1" applyAlignment="1">
      <alignment horizontal="center" vertical="center"/>
    </xf>
    <xf numFmtId="9" fontId="5" fillId="2" borderId="42" xfId="0" applyNumberFormat="1" applyFont="1" applyFill="1" applyBorder="1" applyAlignment="1">
      <alignment horizontal="center" vertical="center" wrapText="1"/>
    </xf>
    <xf numFmtId="9" fontId="9" fillId="4" borderId="34" xfId="0" applyNumberFormat="1" applyFont="1" applyFill="1" applyBorder="1" applyAlignment="1">
      <alignment horizontal="center" vertical="center"/>
    </xf>
    <xf numFmtId="3" fontId="9" fillId="4" borderId="47" xfId="0" applyNumberFormat="1" applyFont="1" applyFill="1" applyBorder="1" applyAlignment="1">
      <alignment horizontal="center" vertical="center"/>
    </xf>
    <xf numFmtId="9" fontId="9" fillId="4" borderId="47" xfId="0" applyNumberFormat="1" applyFont="1" applyFill="1" applyBorder="1" applyAlignment="1">
      <alignment horizontal="center" vertical="center"/>
    </xf>
    <xf numFmtId="9" fontId="9" fillId="4" borderId="46" xfId="0" applyNumberFormat="1" applyFont="1" applyFill="1" applyBorder="1" applyAlignment="1">
      <alignment horizontal="center" vertical="center"/>
    </xf>
    <xf numFmtId="0" fontId="5" fillId="0" borderId="11" xfId="0" quotePrefix="1" applyFont="1" applyFill="1" applyBorder="1"/>
    <xf numFmtId="165" fontId="5" fillId="0" borderId="26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2" fillId="0" borderId="21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0" fontId="2" fillId="0" borderId="27" xfId="0" applyFont="1" applyBorder="1" applyAlignment="1" applyProtection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7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8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3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justify" vertical="center"/>
    </xf>
    <xf numFmtId="0" fontId="5" fillId="0" borderId="24" xfId="0" applyFont="1" applyBorder="1" applyAlignment="1">
      <alignment horizontal="justify" vertical="center"/>
    </xf>
    <xf numFmtId="0" fontId="5" fillId="0" borderId="39" xfId="0" applyFont="1" applyBorder="1" applyAlignment="1">
      <alignment horizontal="justify" vertical="center"/>
    </xf>
    <xf numFmtId="0" fontId="5" fillId="0" borderId="19" xfId="0" applyFont="1" applyBorder="1" applyAlignment="1">
      <alignment horizontal="justify" vertical="center"/>
    </xf>
    <xf numFmtId="0" fontId="5" fillId="0" borderId="51" xfId="0" applyFont="1" applyBorder="1" applyAlignment="1">
      <alignment horizontal="center" vertical="center" wrapText="1"/>
    </xf>
    <xf numFmtId="0" fontId="5" fillId="0" borderId="52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</cellXfs>
  <cellStyles count="139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" xfId="21" builtinId="8" hidden="1"/>
    <cellStyle name="Hipervínculo" xfId="23" builtinId="8" hidden="1"/>
    <cellStyle name="Hipervínculo" xfId="25" builtinId="8" hidden="1"/>
    <cellStyle name="Hipervínculo" xfId="27" builtinId="8" hidden="1"/>
    <cellStyle name="Hipervínculo" xfId="29" builtinId="8" hidden="1"/>
    <cellStyle name="Hipervínculo" xfId="31" builtinId="8" hidden="1"/>
    <cellStyle name="Hipervínculo" xfId="33" builtinId="8" hidden="1"/>
    <cellStyle name="Hipervínculo" xfId="35" builtinId="8" hidden="1"/>
    <cellStyle name="Hipervínculo" xfId="37" builtinId="8" hidden="1"/>
    <cellStyle name="Hipervínculo" xfId="39" builtinId="8" hidden="1"/>
    <cellStyle name="Hipervínculo" xfId="41" builtinId="8" hidden="1"/>
    <cellStyle name="Hipervínculo" xfId="43" builtinId="8" hidden="1"/>
    <cellStyle name="Hipervínculo" xfId="45" builtinId="8" hidden="1"/>
    <cellStyle name="Hipervínculo" xfId="47" builtinId="8" hidden="1"/>
    <cellStyle name="Hipervínculo" xfId="49" builtinId="8" hidden="1"/>
    <cellStyle name="Hipervínculo" xfId="51" builtinId="8" hidden="1"/>
    <cellStyle name="Hipervínculo" xfId="53" builtinId="8" hidden="1"/>
    <cellStyle name="Hipervínculo" xfId="55" builtinId="8" hidden="1"/>
    <cellStyle name="Hipervínculo" xfId="57" builtinId="8" hidden="1"/>
    <cellStyle name="Hipervínculo" xfId="59" builtinId="8" hidden="1"/>
    <cellStyle name="Hipervínculo" xfId="61" builtinId="8" hidden="1"/>
    <cellStyle name="Hipervínculo" xfId="63" builtinId="8" hidden="1"/>
    <cellStyle name="Hipervínculo" xfId="65" builtinId="8" hidden="1"/>
    <cellStyle name="Hipervínculo" xfId="67" builtinId="8" hidden="1"/>
    <cellStyle name="Hipervínculo" xfId="69" builtinId="8" hidden="1"/>
    <cellStyle name="Hipervínculo" xfId="71" builtinId="8" hidden="1"/>
    <cellStyle name="Hipervínculo" xfId="73" builtinId="8" hidden="1"/>
    <cellStyle name="Hipervínculo" xfId="75" builtinId="8" hidden="1"/>
    <cellStyle name="Hipervínculo" xfId="77" builtinId="8" hidden="1"/>
    <cellStyle name="Hipervínculo" xfId="79" builtinId="8" hidden="1"/>
    <cellStyle name="Hipervínculo" xfId="81" builtinId="8" hidden="1"/>
    <cellStyle name="Hipervínculo" xfId="83" builtinId="8" hidden="1"/>
    <cellStyle name="Hipervínculo" xfId="85" builtinId="8" hidden="1"/>
    <cellStyle name="Hipervínculo" xfId="87" builtinId="8" hidden="1"/>
    <cellStyle name="Hipervínculo" xfId="89" builtinId="8" hidden="1"/>
    <cellStyle name="Hipervínculo" xfId="91" builtinId="8" hidden="1"/>
    <cellStyle name="Hipervínculo" xfId="93" builtinId="8" hidden="1"/>
    <cellStyle name="Hipervínculo" xfId="95" builtinId="8" hidden="1"/>
    <cellStyle name="Hipervínculo" xfId="97" builtinId="8" hidden="1"/>
    <cellStyle name="Hipervínculo" xfId="99" builtinId="8" hidden="1"/>
    <cellStyle name="Hipervínculo" xfId="101" builtinId="8" hidden="1"/>
    <cellStyle name="Hipervínculo" xfId="103" builtinId="8" hidden="1"/>
    <cellStyle name="Hipervínculo" xfId="105" builtinId="8" hidden="1"/>
    <cellStyle name="Hipervínculo" xfId="107" builtinId="8" hidden="1"/>
    <cellStyle name="Hipervínculo" xfId="109" builtinId="8" hidden="1"/>
    <cellStyle name="Hipervínculo" xfId="111" builtinId="8" hidden="1"/>
    <cellStyle name="Hipervínculo" xfId="113" builtinId="8" hidden="1"/>
    <cellStyle name="Hipervínculo" xfId="115" builtinId="8" hidden="1"/>
    <cellStyle name="Hipervínculo" xfId="117" builtinId="8" hidden="1"/>
    <cellStyle name="Hipervínculo" xfId="119" builtinId="8" hidden="1"/>
    <cellStyle name="Hipervínculo" xfId="121" builtinId="8" hidden="1"/>
    <cellStyle name="Hipervínculo" xfId="123" builtinId="8" hidden="1"/>
    <cellStyle name="Hipervínculo" xfId="125" builtinId="8" hidden="1"/>
    <cellStyle name="Hipervínculo" xfId="127" builtinId="8" hidden="1"/>
    <cellStyle name="Hipervínculo" xfId="129" builtinId="8" hidden="1"/>
    <cellStyle name="Hipervínculo" xfId="131" builtinId="8" hidden="1"/>
    <cellStyle name="Hipervínculo" xfId="133" builtinId="8" hidden="1"/>
    <cellStyle name="Hipervínculo" xfId="135" builtinId="8" hidden="1"/>
    <cellStyle name="Hipervínculo" xfId="137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Hipervínculo visitado" xfId="22" builtinId="9" hidden="1"/>
    <cellStyle name="Hipervínculo visitado" xfId="24" builtinId="9" hidden="1"/>
    <cellStyle name="Hipervínculo visitado" xfId="26" builtinId="9" hidden="1"/>
    <cellStyle name="Hipervínculo visitado" xfId="28" builtinId="9" hidden="1"/>
    <cellStyle name="Hipervínculo visitado" xfId="30" builtinId="9" hidden="1"/>
    <cellStyle name="Hipervínculo visitado" xfId="32" builtinId="9" hidden="1"/>
    <cellStyle name="Hipervínculo visitado" xfId="34" builtinId="9" hidden="1"/>
    <cellStyle name="Hipervínculo visitado" xfId="36" builtinId="9" hidden="1"/>
    <cellStyle name="Hipervínculo visitado" xfId="38" builtinId="9" hidden="1"/>
    <cellStyle name="Hipervínculo visitado" xfId="40" builtinId="9" hidden="1"/>
    <cellStyle name="Hipervínculo visitado" xfId="42" builtinId="9" hidden="1"/>
    <cellStyle name="Hipervínculo visitado" xfId="44" builtinId="9" hidden="1"/>
    <cellStyle name="Hipervínculo visitado" xfId="46" builtinId="9" hidden="1"/>
    <cellStyle name="Hipervínculo visitado" xfId="48" builtinId="9" hidden="1"/>
    <cellStyle name="Hipervínculo visitado" xfId="50" builtinId="9" hidden="1"/>
    <cellStyle name="Hipervínculo visitado" xfId="52" builtinId="9" hidden="1"/>
    <cellStyle name="Hipervínculo visitado" xfId="54" builtinId="9" hidden="1"/>
    <cellStyle name="Hipervínculo visitado" xfId="56" builtinId="9" hidden="1"/>
    <cellStyle name="Hipervínculo visitado" xfId="58" builtinId="9" hidden="1"/>
    <cellStyle name="Hipervínculo visitado" xfId="60" builtinId="9" hidden="1"/>
    <cellStyle name="Hipervínculo visitado" xfId="62" builtinId="9" hidden="1"/>
    <cellStyle name="Hipervínculo visitado" xfId="64" builtinId="9" hidden="1"/>
    <cellStyle name="Hipervínculo visitado" xfId="66" builtinId="9" hidden="1"/>
    <cellStyle name="Hipervínculo visitado" xfId="68" builtinId="9" hidden="1"/>
    <cellStyle name="Hipervínculo visitado" xfId="70" builtinId="9" hidden="1"/>
    <cellStyle name="Hipervínculo visitado" xfId="72" builtinId="9" hidden="1"/>
    <cellStyle name="Hipervínculo visitado" xfId="74" builtinId="9" hidden="1"/>
    <cellStyle name="Hipervínculo visitado" xfId="76" builtinId="9" hidden="1"/>
    <cellStyle name="Hipervínculo visitado" xfId="78" builtinId="9" hidden="1"/>
    <cellStyle name="Hipervínculo visitado" xfId="80" builtinId="9" hidden="1"/>
    <cellStyle name="Hipervínculo visitado" xfId="82" builtinId="9" hidden="1"/>
    <cellStyle name="Hipervínculo visitado" xfId="84" builtinId="9" hidden="1"/>
    <cellStyle name="Hipervínculo visitado" xfId="86" builtinId="9" hidden="1"/>
    <cellStyle name="Hipervínculo visitado" xfId="88" builtinId="9" hidden="1"/>
    <cellStyle name="Hipervínculo visitado" xfId="90" builtinId="9" hidden="1"/>
    <cellStyle name="Hipervínculo visitado" xfId="92" builtinId="9" hidden="1"/>
    <cellStyle name="Hipervínculo visitado" xfId="94" builtinId="9" hidden="1"/>
    <cellStyle name="Hipervínculo visitado" xfId="96" builtinId="9" hidden="1"/>
    <cellStyle name="Hipervínculo visitado" xfId="98" builtinId="9" hidden="1"/>
    <cellStyle name="Hipervínculo visitado" xfId="100" builtinId="9" hidden="1"/>
    <cellStyle name="Hipervínculo visitado" xfId="102" builtinId="9" hidden="1"/>
    <cellStyle name="Hipervínculo visitado" xfId="104" builtinId="9" hidden="1"/>
    <cellStyle name="Hipervínculo visitado" xfId="106" builtinId="9" hidden="1"/>
    <cellStyle name="Hipervínculo visitado" xfId="108" builtinId="9" hidden="1"/>
    <cellStyle name="Hipervínculo visitado" xfId="110" builtinId="9" hidden="1"/>
    <cellStyle name="Hipervínculo visitado" xfId="112" builtinId="9" hidden="1"/>
    <cellStyle name="Hipervínculo visitado" xfId="114" builtinId="9" hidden="1"/>
    <cellStyle name="Hipervínculo visitado" xfId="116" builtinId="9" hidden="1"/>
    <cellStyle name="Hipervínculo visitado" xfId="118" builtinId="9" hidden="1"/>
    <cellStyle name="Hipervínculo visitado" xfId="120" builtinId="9" hidden="1"/>
    <cellStyle name="Hipervínculo visitado" xfId="122" builtinId="9" hidden="1"/>
    <cellStyle name="Hipervínculo visitado" xfId="124" builtinId="9" hidden="1"/>
    <cellStyle name="Hipervínculo visitado" xfId="126" builtinId="9" hidden="1"/>
    <cellStyle name="Hipervínculo visitado" xfId="128" builtinId="9" hidden="1"/>
    <cellStyle name="Hipervínculo visitado" xfId="130" builtinId="9" hidden="1"/>
    <cellStyle name="Hipervínculo visitado" xfId="132" builtinId="9" hidden="1"/>
    <cellStyle name="Hipervínculo visitado" xfId="134" builtinId="9" hidden="1"/>
    <cellStyle name="Hipervínculo visitado" xfId="136" builtinId="9" hidden="1"/>
    <cellStyle name="Hipervínculo visitado" xfId="138" builtinId="9" hidden="1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749300</xdr:colOff>
      <xdr:row>0</xdr:row>
      <xdr:rowOff>88900</xdr:rowOff>
    </xdr:from>
    <xdr:to>
      <xdr:col>6</xdr:col>
      <xdr:colOff>1041400</xdr:colOff>
      <xdr:row>5</xdr:row>
      <xdr:rowOff>190500</xdr:rowOff>
    </xdr:to>
    <xdr:pic>
      <xdr:nvPicPr>
        <xdr:cNvPr id="2" name="Imagen 2" descr="escud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48500" y="88900"/>
          <a:ext cx="1384300" cy="1244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15</xdr:col>
      <xdr:colOff>850900</xdr:colOff>
      <xdr:row>0</xdr:row>
      <xdr:rowOff>165100</xdr:rowOff>
    </xdr:from>
    <xdr:to>
      <xdr:col>16</xdr:col>
      <xdr:colOff>1384300</xdr:colOff>
      <xdr:row>4</xdr:row>
      <xdr:rowOff>101600</xdr:rowOff>
    </xdr:to>
    <xdr:pic>
      <xdr:nvPicPr>
        <xdr:cNvPr id="4" name="Imagen 3"/>
        <xdr:cNvPicPr/>
      </xdr:nvPicPr>
      <xdr:blipFill>
        <a:blip xmlns:r="http://schemas.openxmlformats.org/officeDocument/2006/relationships" r:embed="rId2"/>
        <a:srcRect l="21390" t="37135" r="18600" b="43236"/>
        <a:stretch>
          <a:fillRect/>
        </a:stretch>
      </xdr:blipFill>
      <xdr:spPr bwMode="auto">
        <a:xfrm>
          <a:off x="18542000" y="165100"/>
          <a:ext cx="2628900" cy="889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T24"/>
  <sheetViews>
    <sheetView tabSelected="1" workbookViewId="0"/>
  </sheetViews>
  <sheetFormatPr baseColWidth="10" defaultColWidth="10.75" defaultRowHeight="15" x14ac:dyDescent="0.2"/>
  <cols>
    <col min="1" max="1" width="2.375" style="1" customWidth="1"/>
    <col min="2" max="2" width="20.75" style="1" customWidth="1"/>
    <col min="3" max="4" width="19.75" style="1" customWidth="1"/>
    <col min="5" max="5" width="11.25" style="1" customWidth="1"/>
    <col min="6" max="6" width="12.25" style="1" customWidth="1"/>
    <col min="7" max="7" width="43" style="1" customWidth="1"/>
    <col min="8" max="8" width="13.75" style="1" customWidth="1"/>
    <col min="9" max="9" width="12.75" style="1" hidden="1" customWidth="1"/>
    <col min="10" max="11" width="9.625" style="1" customWidth="1"/>
    <col min="12" max="12" width="9.75" style="1" hidden="1" customWidth="1"/>
    <col min="13" max="13" width="10.75" style="1"/>
    <col min="14" max="15" width="13.125" style="1" customWidth="1"/>
    <col min="16" max="18" width="23.625" style="1" customWidth="1"/>
    <col min="19" max="20" width="12.625" style="1" customWidth="1"/>
    <col min="21" max="16384" width="10.75" style="1"/>
  </cols>
  <sheetData>
    <row r="2" spans="2:20" ht="20.100000000000001" customHeight="1" x14ac:dyDescent="0.2">
      <c r="B2" s="91" t="s">
        <v>16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1"/>
      <c r="P2" s="91"/>
      <c r="Q2" s="91"/>
      <c r="R2" s="91"/>
      <c r="S2" s="91"/>
      <c r="T2" s="91"/>
    </row>
    <row r="3" spans="2:20" ht="20.100000000000001" customHeight="1" x14ac:dyDescent="0.2">
      <c r="B3" s="91" t="s">
        <v>19</v>
      </c>
      <c r="C3" s="91"/>
      <c r="D3" s="91"/>
      <c r="E3" s="91"/>
      <c r="F3" s="91"/>
      <c r="G3" s="91"/>
      <c r="H3" s="91"/>
      <c r="I3" s="91"/>
      <c r="J3" s="91"/>
      <c r="K3" s="91"/>
      <c r="L3" s="91"/>
      <c r="M3" s="91"/>
      <c r="N3" s="91"/>
      <c r="O3" s="91"/>
      <c r="P3" s="91"/>
      <c r="Q3" s="91"/>
      <c r="R3" s="91"/>
      <c r="S3" s="91"/>
      <c r="T3" s="91"/>
    </row>
    <row r="4" spans="2:20" ht="20.100000000000001" customHeight="1" x14ac:dyDescent="0.2">
      <c r="B4" s="91" t="s">
        <v>33</v>
      </c>
      <c r="C4" s="91"/>
      <c r="D4" s="91"/>
      <c r="E4" s="91"/>
      <c r="F4" s="91"/>
      <c r="G4" s="91"/>
      <c r="H4" s="91"/>
      <c r="I4" s="91"/>
      <c r="J4" s="91"/>
      <c r="K4" s="91"/>
      <c r="L4" s="91"/>
      <c r="M4" s="91"/>
      <c r="N4" s="91"/>
      <c r="O4" s="91"/>
      <c r="P4" s="91"/>
      <c r="Q4" s="91"/>
      <c r="R4" s="91"/>
      <c r="S4" s="91"/>
      <c r="T4" s="91"/>
    </row>
    <row r="6" spans="2:20" ht="15.75" thickBot="1" x14ac:dyDescent="0.25"/>
    <row r="7" spans="2:20" ht="18" customHeight="1" thickBot="1" x14ac:dyDescent="0.25">
      <c r="B7" s="2" t="s">
        <v>2</v>
      </c>
      <c r="C7" s="3" t="s">
        <v>13</v>
      </c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</row>
    <row r="8" spans="2:20" ht="18" customHeight="1" thickBot="1" x14ac:dyDescent="0.25">
      <c r="B8" s="81">
        <v>2019</v>
      </c>
      <c r="C8" s="82">
        <v>43555</v>
      </c>
      <c r="D8" s="92" t="s">
        <v>3</v>
      </c>
      <c r="E8" s="93"/>
      <c r="F8" s="93"/>
      <c r="G8" s="93"/>
      <c r="H8" s="93"/>
      <c r="I8" s="93"/>
      <c r="J8" s="93"/>
      <c r="K8" s="94"/>
      <c r="L8" s="4"/>
      <c r="M8" s="4"/>
      <c r="N8" s="4"/>
      <c r="O8" s="4"/>
      <c r="P8" s="4"/>
      <c r="Q8" s="4"/>
      <c r="R8" s="4"/>
      <c r="S8" s="4"/>
      <c r="T8" s="4"/>
    </row>
    <row r="9" spans="2:20" ht="30" customHeight="1" x14ac:dyDescent="0.2">
      <c r="B9" s="95" t="s">
        <v>17</v>
      </c>
      <c r="C9" s="98" t="s">
        <v>18</v>
      </c>
      <c r="D9" s="100" t="s">
        <v>0</v>
      </c>
      <c r="E9" s="103" t="s">
        <v>4</v>
      </c>
      <c r="F9" s="103"/>
      <c r="G9" s="103" t="s">
        <v>5</v>
      </c>
      <c r="H9" s="103"/>
      <c r="I9" s="103"/>
      <c r="J9" s="103"/>
      <c r="K9" s="105"/>
      <c r="L9" s="48"/>
      <c r="M9" s="100" t="s">
        <v>6</v>
      </c>
      <c r="N9" s="105"/>
      <c r="O9" s="115" t="s">
        <v>45</v>
      </c>
      <c r="P9" s="116"/>
      <c r="Q9" s="116"/>
      <c r="R9" s="116"/>
      <c r="S9" s="116"/>
      <c r="T9" s="117"/>
    </row>
    <row r="10" spans="2:20" ht="17.100000000000001" customHeight="1" x14ac:dyDescent="0.2">
      <c r="B10" s="96"/>
      <c r="C10" s="99"/>
      <c r="D10" s="101"/>
      <c r="E10" s="104"/>
      <c r="F10" s="104"/>
      <c r="G10" s="104" t="s">
        <v>7</v>
      </c>
      <c r="H10" s="108" t="s">
        <v>43</v>
      </c>
      <c r="I10" s="108" t="s">
        <v>44</v>
      </c>
      <c r="J10" s="109" t="s">
        <v>1</v>
      </c>
      <c r="K10" s="106" t="s">
        <v>8</v>
      </c>
      <c r="L10" s="49"/>
      <c r="M10" s="111" t="s">
        <v>9</v>
      </c>
      <c r="N10" s="113" t="s">
        <v>10</v>
      </c>
      <c r="O10" s="118"/>
      <c r="P10" s="119"/>
      <c r="Q10" s="119"/>
      <c r="R10" s="119"/>
      <c r="S10" s="119"/>
      <c r="T10" s="120"/>
    </row>
    <row r="11" spans="2:20" ht="37.5" customHeight="1" thickBot="1" x14ac:dyDescent="0.25">
      <c r="B11" s="97"/>
      <c r="C11" s="99"/>
      <c r="D11" s="102"/>
      <c r="E11" s="12" t="s">
        <v>11</v>
      </c>
      <c r="F11" s="12" t="s">
        <v>12</v>
      </c>
      <c r="G11" s="108"/>
      <c r="H11" s="121"/>
      <c r="I11" s="121"/>
      <c r="J11" s="110"/>
      <c r="K11" s="107"/>
      <c r="L11" s="50"/>
      <c r="M11" s="112"/>
      <c r="N11" s="114"/>
      <c r="O11" s="13" t="s">
        <v>23</v>
      </c>
      <c r="P11" s="14" t="s">
        <v>20</v>
      </c>
      <c r="Q11" s="51" t="s">
        <v>21</v>
      </c>
      <c r="R11" s="15" t="s">
        <v>22</v>
      </c>
      <c r="S11" s="15" t="s">
        <v>14</v>
      </c>
      <c r="T11" s="16" t="s">
        <v>15</v>
      </c>
    </row>
    <row r="12" spans="2:20" ht="45" x14ac:dyDescent="0.2">
      <c r="B12" s="126" t="s">
        <v>37</v>
      </c>
      <c r="C12" s="126" t="s">
        <v>38</v>
      </c>
      <c r="D12" s="122" t="s">
        <v>41</v>
      </c>
      <c r="E12" s="19">
        <v>43466</v>
      </c>
      <c r="F12" s="19">
        <v>43830</v>
      </c>
      <c r="G12" s="5" t="s">
        <v>24</v>
      </c>
      <c r="H12" s="76">
        <v>4</v>
      </c>
      <c r="I12" s="79" t="e">
        <f>+J12+(#REF!-#REF!)</f>
        <v>#REF!</v>
      </c>
      <c r="J12" s="20">
        <v>1</v>
      </c>
      <c r="K12" s="37">
        <v>0</v>
      </c>
      <c r="L12" s="52">
        <f>+K12/J12</f>
        <v>0</v>
      </c>
      <c r="M12" s="42">
        <f>DAYS360(E12,$C$8)/DAYS360(E12,F12)</f>
        <v>0.25</v>
      </c>
      <c r="N12" s="43">
        <f>IF(J12=0," -",IF(L12&gt;100%,100%,L12))</f>
        <v>0</v>
      </c>
      <c r="O12" s="63" t="s">
        <v>46</v>
      </c>
      <c r="P12" s="20">
        <v>0</v>
      </c>
      <c r="Q12" s="20">
        <v>0</v>
      </c>
      <c r="R12" s="20">
        <v>0</v>
      </c>
      <c r="S12" s="21" t="str">
        <f>IF(P12=0," -",Q12/P12)</f>
        <v xml:space="preserve"> -</v>
      </c>
      <c r="T12" s="43" t="str">
        <f>IF(R12=0," -",IF(Q12=0,100%,R12/Q12))</f>
        <v xml:space="preserve"> -</v>
      </c>
    </row>
    <row r="13" spans="2:20" ht="45" x14ac:dyDescent="0.2">
      <c r="B13" s="127"/>
      <c r="C13" s="127"/>
      <c r="D13" s="123"/>
      <c r="E13" s="17">
        <v>43466</v>
      </c>
      <c r="F13" s="17">
        <v>43830</v>
      </c>
      <c r="G13" s="6" t="s">
        <v>25</v>
      </c>
      <c r="H13" s="77">
        <v>4</v>
      </c>
      <c r="I13" s="79" t="e">
        <f>+J13+(#REF!-#REF!)</f>
        <v>#REF!</v>
      </c>
      <c r="J13" s="18">
        <v>1</v>
      </c>
      <c r="K13" s="38">
        <v>1</v>
      </c>
      <c r="L13" s="53">
        <f>+K13/J13</f>
        <v>1</v>
      </c>
      <c r="M13" s="44">
        <f>DAYS360(E13,$C$8)/DAYS360(E13,F13)</f>
        <v>0.25</v>
      </c>
      <c r="N13" s="45">
        <f>IF(J13=0," -",IF(L13&gt;100%,100%,L13))</f>
        <v>1</v>
      </c>
      <c r="O13" s="64" t="s">
        <v>46</v>
      </c>
      <c r="P13" s="18">
        <v>0</v>
      </c>
      <c r="Q13" s="31">
        <v>0</v>
      </c>
      <c r="R13" s="18">
        <v>0</v>
      </c>
      <c r="S13" s="32" t="str">
        <f t="shared" ref="S13:S24" si="0">IF(P13=0," -",Q13/P13)</f>
        <v xml:space="preserve"> -</v>
      </c>
      <c r="T13" s="67" t="str">
        <f t="shared" ref="T13:T24" si="1">IF(R13=0," -",IF(Q13=0,100%,R13/Q13))</f>
        <v xml:space="preserve"> -</v>
      </c>
    </row>
    <row r="14" spans="2:20" ht="45" x14ac:dyDescent="0.2">
      <c r="B14" s="127"/>
      <c r="C14" s="127"/>
      <c r="D14" s="123"/>
      <c r="E14" s="17">
        <v>43466</v>
      </c>
      <c r="F14" s="17">
        <v>43830</v>
      </c>
      <c r="G14" s="6" t="s">
        <v>26</v>
      </c>
      <c r="H14" s="77">
        <v>4</v>
      </c>
      <c r="I14" s="79" t="e">
        <f>+J14+(#REF!-#REF!)</f>
        <v>#REF!</v>
      </c>
      <c r="J14" s="18">
        <v>2</v>
      </c>
      <c r="K14" s="38">
        <v>2</v>
      </c>
      <c r="L14" s="53">
        <f t="shared" ref="L14:L15" si="2">+K14/J14</f>
        <v>1</v>
      </c>
      <c r="M14" s="44">
        <f t="shared" ref="M14:M23" si="3">DAYS360(E14,$C$8)/DAYS360(E14,F14)</f>
        <v>0.25</v>
      </c>
      <c r="N14" s="45">
        <f t="shared" ref="N14:N21" si="4">IF(J14=0," -",IF(L14&gt;100%,100%,L14))</f>
        <v>1</v>
      </c>
      <c r="O14" s="64" t="s">
        <v>46</v>
      </c>
      <c r="P14" s="18">
        <v>0</v>
      </c>
      <c r="Q14" s="31">
        <v>0</v>
      </c>
      <c r="R14" s="18">
        <v>0</v>
      </c>
      <c r="S14" s="32" t="str">
        <f t="shared" si="0"/>
        <v xml:space="preserve"> -</v>
      </c>
      <c r="T14" s="67" t="str">
        <f t="shared" si="1"/>
        <v xml:space="preserve"> -</v>
      </c>
    </row>
    <row r="15" spans="2:20" ht="90.75" thickBot="1" x14ac:dyDescent="0.25">
      <c r="B15" s="127"/>
      <c r="C15" s="128"/>
      <c r="D15" s="124"/>
      <c r="E15" s="22">
        <v>43466</v>
      </c>
      <c r="F15" s="22">
        <v>43830</v>
      </c>
      <c r="G15" s="23" t="s">
        <v>27</v>
      </c>
      <c r="H15" s="78">
        <v>8</v>
      </c>
      <c r="I15" s="79" t="e">
        <f>+J15+(#REF!-#REF!)</f>
        <v>#REF!</v>
      </c>
      <c r="J15" s="24">
        <v>3</v>
      </c>
      <c r="K15" s="39">
        <v>0</v>
      </c>
      <c r="L15" s="53">
        <f t="shared" si="2"/>
        <v>0</v>
      </c>
      <c r="M15" s="44">
        <f t="shared" si="3"/>
        <v>0.25</v>
      </c>
      <c r="N15" s="45">
        <f t="shared" si="4"/>
        <v>0</v>
      </c>
      <c r="O15" s="65" t="s">
        <v>46</v>
      </c>
      <c r="P15" s="66">
        <v>0</v>
      </c>
      <c r="Q15" s="27">
        <v>0</v>
      </c>
      <c r="R15" s="66">
        <v>0</v>
      </c>
      <c r="S15" s="28" t="str">
        <f t="shared" si="0"/>
        <v xml:space="preserve"> -</v>
      </c>
      <c r="T15" s="71" t="str">
        <f t="shared" si="1"/>
        <v xml:space="preserve"> -</v>
      </c>
    </row>
    <row r="16" spans="2:20" ht="12.95" customHeight="1" thickBot="1" x14ac:dyDescent="0.25">
      <c r="B16" s="127"/>
      <c r="C16" s="33"/>
      <c r="D16" s="33"/>
      <c r="E16" s="34"/>
      <c r="F16" s="35"/>
      <c r="G16" s="36"/>
      <c r="H16" s="75"/>
      <c r="I16" s="75"/>
      <c r="J16" s="75"/>
      <c r="K16" s="75"/>
      <c r="L16" s="54"/>
      <c r="M16" s="36"/>
      <c r="N16" s="36"/>
      <c r="O16" s="68"/>
      <c r="P16" s="69"/>
      <c r="Q16" s="69"/>
      <c r="R16" s="69"/>
      <c r="S16" s="70"/>
      <c r="T16" s="83"/>
    </row>
    <row r="17" spans="2:20" ht="90" x14ac:dyDescent="0.2">
      <c r="B17" s="127"/>
      <c r="C17" s="126" t="s">
        <v>39</v>
      </c>
      <c r="D17" s="125" t="s">
        <v>40</v>
      </c>
      <c r="E17" s="29">
        <v>43466</v>
      </c>
      <c r="F17" s="29">
        <v>43830</v>
      </c>
      <c r="G17" s="30" t="s">
        <v>28</v>
      </c>
      <c r="H17" s="79">
        <v>1</v>
      </c>
      <c r="I17" s="79" t="e">
        <f>+J17+(#REF!-#REF!)</f>
        <v>#REF!</v>
      </c>
      <c r="J17" s="31">
        <v>0</v>
      </c>
      <c r="K17" s="40">
        <v>0</v>
      </c>
      <c r="L17" s="52" t="e">
        <f>+K17/J17</f>
        <v>#DIV/0!</v>
      </c>
      <c r="M17" s="44">
        <f t="shared" si="3"/>
        <v>0.25</v>
      </c>
      <c r="N17" s="45" t="str">
        <f t="shared" si="4"/>
        <v xml:space="preserve"> -</v>
      </c>
      <c r="O17" s="63">
        <v>0</v>
      </c>
      <c r="P17" s="20">
        <v>0</v>
      </c>
      <c r="Q17" s="20">
        <v>0</v>
      </c>
      <c r="R17" s="20">
        <v>0</v>
      </c>
      <c r="S17" s="21" t="str">
        <f t="shared" si="0"/>
        <v xml:space="preserve"> -</v>
      </c>
      <c r="T17" s="43" t="str">
        <f t="shared" si="1"/>
        <v xml:space="preserve"> -</v>
      </c>
    </row>
    <row r="18" spans="2:20" ht="75" x14ac:dyDescent="0.2">
      <c r="B18" s="127"/>
      <c r="C18" s="127"/>
      <c r="D18" s="123"/>
      <c r="E18" s="17">
        <v>43466</v>
      </c>
      <c r="F18" s="17">
        <v>43830</v>
      </c>
      <c r="G18" s="6" t="s">
        <v>29</v>
      </c>
      <c r="H18" s="77">
        <v>1</v>
      </c>
      <c r="I18" s="79">
        <f>+J18</f>
        <v>1</v>
      </c>
      <c r="J18" s="18">
        <v>1</v>
      </c>
      <c r="K18" s="90">
        <v>0.2</v>
      </c>
      <c r="L18" s="53">
        <f>+K18/J18</f>
        <v>0.2</v>
      </c>
      <c r="M18" s="44">
        <f t="shared" si="3"/>
        <v>0.25</v>
      </c>
      <c r="N18" s="45">
        <f t="shared" si="4"/>
        <v>0.2</v>
      </c>
      <c r="O18" s="64" t="s">
        <v>46</v>
      </c>
      <c r="P18" s="18">
        <v>0</v>
      </c>
      <c r="Q18" s="31">
        <v>0</v>
      </c>
      <c r="R18" s="18">
        <v>0</v>
      </c>
      <c r="S18" s="32" t="str">
        <f t="shared" si="0"/>
        <v xml:space="preserve"> -</v>
      </c>
      <c r="T18" s="67" t="str">
        <f t="shared" si="1"/>
        <v xml:space="preserve"> -</v>
      </c>
    </row>
    <row r="19" spans="2:20" ht="45" x14ac:dyDescent="0.2">
      <c r="B19" s="127"/>
      <c r="C19" s="127"/>
      <c r="D19" s="123"/>
      <c r="E19" s="17">
        <v>43466</v>
      </c>
      <c r="F19" s="17">
        <v>43830</v>
      </c>
      <c r="G19" s="6" t="s">
        <v>30</v>
      </c>
      <c r="H19" s="77">
        <v>1</v>
      </c>
      <c r="I19" s="79">
        <f>+J19</f>
        <v>1</v>
      </c>
      <c r="J19" s="18">
        <v>1</v>
      </c>
      <c r="K19" s="90">
        <v>0.2</v>
      </c>
      <c r="L19" s="53">
        <f t="shared" ref="L19:L21" si="5">+K19/J19</f>
        <v>0.2</v>
      </c>
      <c r="M19" s="44">
        <f t="shared" si="3"/>
        <v>0.25</v>
      </c>
      <c r="N19" s="45">
        <f t="shared" si="4"/>
        <v>0.2</v>
      </c>
      <c r="O19" s="64" t="s">
        <v>46</v>
      </c>
      <c r="P19" s="18">
        <v>0</v>
      </c>
      <c r="Q19" s="31">
        <v>0</v>
      </c>
      <c r="R19" s="18">
        <v>0</v>
      </c>
      <c r="S19" s="32" t="str">
        <f t="shared" si="0"/>
        <v xml:space="preserve"> -</v>
      </c>
      <c r="T19" s="67" t="str">
        <f t="shared" si="1"/>
        <v xml:space="preserve"> -</v>
      </c>
    </row>
    <row r="20" spans="2:20" ht="60" x14ac:dyDescent="0.2">
      <c r="B20" s="127"/>
      <c r="C20" s="127"/>
      <c r="D20" s="123"/>
      <c r="E20" s="17">
        <v>43466</v>
      </c>
      <c r="F20" s="17">
        <v>43830</v>
      </c>
      <c r="G20" s="6" t="s">
        <v>31</v>
      </c>
      <c r="H20" s="77">
        <v>8</v>
      </c>
      <c r="I20" s="79" t="e">
        <f>+J20+(#REF!-#REF!)</f>
        <v>#REF!</v>
      </c>
      <c r="J20" s="18">
        <v>3</v>
      </c>
      <c r="K20" s="38">
        <v>0</v>
      </c>
      <c r="L20" s="53">
        <f t="shared" si="5"/>
        <v>0</v>
      </c>
      <c r="M20" s="44">
        <f t="shared" si="3"/>
        <v>0.25</v>
      </c>
      <c r="N20" s="45">
        <f t="shared" si="4"/>
        <v>0</v>
      </c>
      <c r="O20" s="64" t="s">
        <v>46</v>
      </c>
      <c r="P20" s="18">
        <v>0</v>
      </c>
      <c r="Q20" s="31">
        <v>0</v>
      </c>
      <c r="R20" s="18">
        <v>0</v>
      </c>
      <c r="S20" s="32" t="str">
        <f t="shared" si="0"/>
        <v xml:space="preserve"> -</v>
      </c>
      <c r="T20" s="67" t="str">
        <f t="shared" si="1"/>
        <v xml:space="preserve"> -</v>
      </c>
    </row>
    <row r="21" spans="2:20" ht="60.75" thickBot="1" x14ac:dyDescent="0.25">
      <c r="B21" s="128"/>
      <c r="C21" s="128"/>
      <c r="D21" s="124"/>
      <c r="E21" s="22">
        <v>43466</v>
      </c>
      <c r="F21" s="22">
        <v>43830</v>
      </c>
      <c r="G21" s="23" t="s">
        <v>32</v>
      </c>
      <c r="H21" s="78">
        <v>8</v>
      </c>
      <c r="I21" s="79" t="e">
        <f>+J21+(#REF!-#REF!)</f>
        <v>#REF!</v>
      </c>
      <c r="J21" s="24">
        <v>3</v>
      </c>
      <c r="K21" s="39">
        <v>0</v>
      </c>
      <c r="L21" s="53">
        <f t="shared" si="5"/>
        <v>0</v>
      </c>
      <c r="M21" s="44">
        <f t="shared" si="3"/>
        <v>0.25</v>
      </c>
      <c r="N21" s="45">
        <f t="shared" si="4"/>
        <v>0</v>
      </c>
      <c r="O21" s="65" t="s">
        <v>46</v>
      </c>
      <c r="P21" s="66">
        <v>0</v>
      </c>
      <c r="Q21" s="27">
        <v>0</v>
      </c>
      <c r="R21" s="66">
        <v>0</v>
      </c>
      <c r="S21" s="28" t="str">
        <f t="shared" si="0"/>
        <v xml:space="preserve"> -</v>
      </c>
      <c r="T21" s="71" t="str">
        <f t="shared" si="1"/>
        <v xml:space="preserve"> -</v>
      </c>
    </row>
    <row r="22" spans="2:20" ht="12.95" customHeight="1" thickBot="1" x14ac:dyDescent="0.25">
      <c r="B22" s="10"/>
      <c r="C22" s="7"/>
      <c r="D22" s="7"/>
      <c r="E22" s="11"/>
      <c r="F22" s="11"/>
      <c r="G22" s="7"/>
      <c r="H22" s="8"/>
      <c r="I22" s="8"/>
      <c r="J22" s="8"/>
      <c r="K22" s="8"/>
      <c r="L22" s="55"/>
      <c r="M22" s="9"/>
      <c r="N22" s="9"/>
      <c r="O22" s="57"/>
      <c r="P22" s="58"/>
      <c r="Q22" s="58"/>
      <c r="R22" s="58"/>
      <c r="S22" s="59"/>
      <c r="T22" s="84"/>
    </row>
    <row r="23" spans="2:20" ht="45.75" thickBot="1" x14ac:dyDescent="0.25">
      <c r="B23" s="72" t="s">
        <v>36</v>
      </c>
      <c r="C23" s="74" t="s">
        <v>42</v>
      </c>
      <c r="D23" s="73" t="s">
        <v>35</v>
      </c>
      <c r="E23" s="25">
        <v>43466</v>
      </c>
      <c r="F23" s="25">
        <v>43830</v>
      </c>
      <c r="G23" s="26" t="s">
        <v>34</v>
      </c>
      <c r="H23" s="80">
        <v>1</v>
      </c>
      <c r="I23" s="80" t="e">
        <f>+J23+(#REF!-#REF!)</f>
        <v>#REF!</v>
      </c>
      <c r="J23" s="27">
        <v>0</v>
      </c>
      <c r="K23" s="41">
        <v>0.6</v>
      </c>
      <c r="L23" s="56" t="e">
        <f>+K23/J23</f>
        <v>#DIV/0!</v>
      </c>
      <c r="M23" s="46">
        <f t="shared" si="3"/>
        <v>0.25</v>
      </c>
      <c r="N23" s="47" t="str">
        <f>IF(J23=0," -",IF(L23&gt;100%,100%,L23))</f>
        <v xml:space="preserve"> -</v>
      </c>
      <c r="O23" s="60" t="s">
        <v>46</v>
      </c>
      <c r="P23" s="61">
        <v>0</v>
      </c>
      <c r="Q23" s="61">
        <v>0</v>
      </c>
      <c r="R23" s="61">
        <v>0</v>
      </c>
      <c r="S23" s="62" t="str">
        <f t="shared" si="0"/>
        <v xml:space="preserve"> -</v>
      </c>
      <c r="T23" s="47" t="str">
        <f t="shared" si="1"/>
        <v xml:space="preserve"> -</v>
      </c>
    </row>
    <row r="24" spans="2:20" ht="21" customHeight="1" thickBot="1" x14ac:dyDescent="0.25">
      <c r="M24" s="85">
        <f>+AVERAGE(M12:M15,M17:M21,M23)</f>
        <v>0.25</v>
      </c>
      <c r="N24" s="88">
        <f>+AVERAGE(N12:N15,N17:N21,N23)</f>
        <v>0.30000000000000004</v>
      </c>
      <c r="O24" s="89"/>
      <c r="P24" s="86">
        <f>+SUM(P12:P15,P17:P21,P23)</f>
        <v>0</v>
      </c>
      <c r="Q24" s="86">
        <f t="shared" ref="Q24:R24" si="6">+SUM(Q12:Q15,Q17:Q21,Q23)</f>
        <v>0</v>
      </c>
      <c r="R24" s="86">
        <f t="shared" si="6"/>
        <v>0</v>
      </c>
      <c r="S24" s="87" t="str">
        <f t="shared" si="0"/>
        <v xml:space="preserve"> -</v>
      </c>
      <c r="T24" s="88" t="str">
        <f t="shared" si="1"/>
        <v xml:space="preserve"> -</v>
      </c>
    </row>
  </sheetData>
  <mergeCells count="23">
    <mergeCell ref="M10:M11"/>
    <mergeCell ref="N10:N11"/>
    <mergeCell ref="B12:B21"/>
    <mergeCell ref="C12:C15"/>
    <mergeCell ref="D12:D15"/>
    <mergeCell ref="C17:C21"/>
    <mergeCell ref="D17:D21"/>
    <mergeCell ref="B2:T2"/>
    <mergeCell ref="B3:T3"/>
    <mergeCell ref="B4:T4"/>
    <mergeCell ref="D8:K8"/>
    <mergeCell ref="B9:B11"/>
    <mergeCell ref="C9:C11"/>
    <mergeCell ref="D9:D11"/>
    <mergeCell ref="E9:F10"/>
    <mergeCell ref="G9:K9"/>
    <mergeCell ref="M9:N9"/>
    <mergeCell ref="O9:T10"/>
    <mergeCell ref="G10:G11"/>
    <mergeCell ref="H10:H11"/>
    <mergeCell ref="I10:I11"/>
    <mergeCell ref="J10:J11"/>
    <mergeCell ref="K10:K11"/>
  </mergeCells>
  <dataValidations count="1">
    <dataValidation type="whole" operator="lessThanOrEqual" allowBlank="1" showErrorMessage="1" errorTitle="Error" error="¡El valor ejecutado no puede superar el programado!" sqref="Q12:Q15 Q17:Q21 Q23">
      <formula1>P12</formula1>
    </dataValidation>
  </dataValidations>
  <printOptions horizontalCentered="1"/>
  <pageMargins left="0.98425196850393704" right="0.39370078740157483" top="0.39370078740157483" bottom="0.39370078740157483" header="0.31496062992125984" footer="0.31496062992125984"/>
  <pageSetup paperSize="5" scale="75" pageOrder="overThenDown" orientation="landscape"/>
  <headerFooter>
    <oddHeader>&amp;F</oddHead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2019</vt:lpstr>
    </vt:vector>
  </TitlesOfParts>
  <Company>Hewlett-Packard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Mónica Castillo</cp:lastModifiedBy>
  <cp:lastPrinted>2010-09-21T16:46:22Z</cp:lastPrinted>
  <dcterms:created xsi:type="dcterms:W3CDTF">2008-07-08T21:30:46Z</dcterms:created>
  <dcterms:modified xsi:type="dcterms:W3CDTF">2019-04-09T15:29:56Z</dcterms:modified>
</cp:coreProperties>
</file>