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/>
  </bookViews>
  <sheets>
    <sheet name="2019" sheetId="10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2" i="10" l="1"/>
  <c r="N13" i="10"/>
  <c r="N14" i="10"/>
  <c r="L15" i="10"/>
  <c r="N15" i="10"/>
  <c r="N16" i="10"/>
  <c r="L18" i="10"/>
  <c r="N18" i="10"/>
  <c r="N19" i="10"/>
  <c r="L20" i="10"/>
  <c r="N20" i="10"/>
  <c r="N21" i="10"/>
  <c r="L22" i="10"/>
  <c r="N22" i="10"/>
  <c r="L23" i="10"/>
  <c r="N23" i="10"/>
  <c r="L24" i="10"/>
  <c r="N24" i="10"/>
  <c r="N25" i="10"/>
  <c r="L26" i="10"/>
  <c r="N26" i="10"/>
  <c r="L27" i="10"/>
  <c r="N27" i="10"/>
  <c r="L28" i="10"/>
  <c r="N28" i="10"/>
  <c r="L29" i="10"/>
  <c r="N29" i="10"/>
  <c r="N30" i="10"/>
  <c r="N31" i="10"/>
  <c r="I28" i="10"/>
  <c r="I27" i="10"/>
  <c r="I26" i="10"/>
  <c r="I23" i="10"/>
  <c r="I22" i="10"/>
  <c r="I20" i="10"/>
  <c r="I18" i="10"/>
  <c r="I15" i="10"/>
  <c r="I13" i="10"/>
  <c r="I14" i="10"/>
  <c r="I16" i="10"/>
  <c r="I19" i="10"/>
  <c r="I21" i="10"/>
  <c r="I24" i="10"/>
  <c r="I25" i="10"/>
  <c r="I29" i="10"/>
  <c r="I30" i="10"/>
  <c r="I12" i="10"/>
  <c r="R31" i="10"/>
  <c r="T31" i="10"/>
  <c r="P31" i="10"/>
  <c r="Q31" i="10"/>
  <c r="S31" i="10"/>
  <c r="M12" i="10"/>
  <c r="M13" i="10"/>
  <c r="M14" i="10"/>
  <c r="M15" i="10"/>
  <c r="M16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T30" i="10"/>
  <c r="S30" i="10"/>
  <c r="L30" i="10"/>
  <c r="T29" i="10"/>
  <c r="S29" i="10"/>
  <c r="T28" i="10"/>
  <c r="S28" i="10"/>
  <c r="T27" i="10"/>
  <c r="S27" i="10"/>
  <c r="T26" i="10"/>
  <c r="S26" i="10"/>
  <c r="T25" i="10"/>
  <c r="S25" i="10"/>
  <c r="L25" i="10"/>
  <c r="T24" i="10"/>
  <c r="S24" i="10"/>
  <c r="T23" i="10"/>
  <c r="S23" i="10"/>
  <c r="T22" i="10"/>
  <c r="S22" i="10"/>
  <c r="T21" i="10"/>
  <c r="S21" i="10"/>
  <c r="L21" i="10"/>
  <c r="T20" i="10"/>
  <c r="S20" i="10"/>
  <c r="T19" i="10"/>
  <c r="S19" i="10"/>
  <c r="L19" i="10"/>
  <c r="T18" i="10"/>
  <c r="S18" i="10"/>
  <c r="T16" i="10"/>
  <c r="S16" i="10"/>
  <c r="L16" i="10"/>
  <c r="T15" i="10"/>
  <c r="S15" i="10"/>
  <c r="T14" i="10"/>
  <c r="S14" i="10"/>
  <c r="L14" i="10"/>
  <c r="T13" i="10"/>
  <c r="S13" i="10"/>
  <c r="L13" i="10"/>
  <c r="T12" i="10"/>
  <c r="S12" i="10"/>
  <c r="L12" i="10"/>
</calcChain>
</file>

<file path=xl/sharedStrings.xml><?xml version="1.0" encoding="utf-8"?>
<sst xmlns="http://schemas.openxmlformats.org/spreadsheetml/2006/main" count="117" uniqueCount="78">
  <si>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</si>
  <si>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</si>
  <si>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</si>
  <si>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</si>
  <si>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</si>
  <si>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</si>
  <si>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</si>
  <si>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</si>
  <si>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</si>
  <si>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</si>
  <si>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</si>
  <si>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</si>
  <si>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</si>
  <si>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</si>
  <si>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</si>
  <si>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</si>
  <si>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</si>
  <si>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</si>
  <si>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</si>
  <si>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</si>
  <si>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</si>
  <si>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</si>
  <si>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</si>
  <si>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</si>
  <si>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</si>
  <si>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</si>
  <si>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</si>
  <si>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ADMINISTRATIVA</t>
  </si>
  <si>
    <t>Número de cargos creados para la coordinación de los asuntos de prensa y comunicaciones (Jefe de prensa)</t>
  </si>
  <si>
    <t>Número de cargos del nivel directivo y/o asesor adscritos al despacho del Alcalde como encargado de asuntos de participación ciudadana.</t>
  </si>
  <si>
    <t>Número de cargos creados del nivel directivo y/o asesor adscritos al despacho del Alcalde como encargado de asuntos de transparencia en la gestión pública</t>
  </si>
  <si>
    <t>Número de estrategias implementadas y mantenidas para publicar en línea necesidades de trabajo o de provisión de servicios del municipio y recopilar hojas de vida o propuestas (Tu Talento es lo que Vale).</t>
  </si>
  <si>
    <t>Número de caracterizaciones de las personas que requieren trámites y servicios administrativos del gobierno municipal realizadas.</t>
  </si>
  <si>
    <t>Número de planes de la excelencia formulados e implementados para la gestión de PQRSD en la Administración Municipal (procedimientos e infraestructura).</t>
  </si>
  <si>
    <t>Número de cargos creados del nivel directivo y/o asesor creados para coordinar la atención a la comunidad en la administración municipal.</t>
  </si>
  <si>
    <t>Número de redes incluyentes de asesores de la comunidad implementadas y mantenidas en las oficinas de la Administración Municipal.</t>
  </si>
  <si>
    <t>Número de "Centros de atención municipal especializados (CAME)" creados e implementados.</t>
  </si>
  <si>
    <t>Número de Planes institucionales de capacitación y formación y de bienestar y estímulos ajustados y mantenidos.</t>
  </si>
  <si>
    <t>Número de sistemas de gestión y control certificados mantenidos.</t>
  </si>
  <si>
    <t>Número de auditorías de seguimiento por el ente certificador realizadas.</t>
  </si>
  <si>
    <t>Número de auditorías de recertificación por el ente certificador realizadas.</t>
  </si>
  <si>
    <t>Número de Programas de Gestión Documental y Planes Institucional de Archivos formulados e implementados.</t>
  </si>
  <si>
    <t>Número de estrategias de gobierno formuladas e implementadas para la aplicación cabal de la ley 1474 de 2011 estatuto anti-corrupción y el CONPES 167 de 2013.</t>
  </si>
  <si>
    <t>Porcentaje de procesos necesarios implementados y mantenidos para la formulación y ejecución del Plan Anti-corrupción y Atención al Ciudadano.</t>
  </si>
  <si>
    <t>Porcentaje de avance de la formulación e implementación del plan de modernización de la planta de personal.</t>
  </si>
  <si>
    <t>Número de cargos creados adscritos al despacho del Alcalde para la coordinación del gabinete municipal (Jefe de Gabinete).</t>
  </si>
  <si>
    <t>CIUDADANÍA EMPODERADA Y DEBATE PÚBLICO</t>
  </si>
  <si>
    <t>GOBIERNO TRANSPARENTE</t>
  </si>
  <si>
    <t>GOBIERNO COMPRENSIBLE Y ACCESIBLE</t>
  </si>
  <si>
    <t>NUEVO MODELO DE ATENCIÓN A LA CIUDADANÍA</t>
  </si>
  <si>
    <t>ADMINISTRACIÓN ARTICULADA Y COHERENTE</t>
  </si>
  <si>
    <t>GOBIERNO LEGAL Y EFECTIVO</t>
  </si>
  <si>
    <t>GOBIERNO PARTICIPATIVO Y ABIERTO</t>
  </si>
  <si>
    <t>1 - GOBERNANZA DEMOCRÁTICA</t>
  </si>
  <si>
    <t>INTEGRACIÓN DE LOS PLANES INSTITUCIONALES Y ESTRATÉGICOS A LOS PLANES DE ACCIÓN DEL MUNICIPIO DE BUCARAMANGA</t>
  </si>
  <si>
    <t>IDENTIFICACIÓN</t>
  </si>
  <si>
    <t>DIMENSIÓN MIPG</t>
  </si>
  <si>
    <t xml:space="preserve">Plan Institucional de Archivos de la Entidad –PINAR </t>
  </si>
  <si>
    <t>GOBERNANZA DEMOCRÁTICA</t>
  </si>
  <si>
    <t>INFORMACIÓN Y COMUNICACIÓN</t>
  </si>
  <si>
    <t xml:space="preserve">OBJETIVO: Garantizar el acceso a la información documental  a través  de  la debida  administración  de  los  Archivos  de  Gestión  y  el  Archivo  Central  e Histórico, generando una cultura archivística, con el propósito depreservar el patrimonio documental y fortalecer la memoria institucional de la entidad, con miras a mejorar las instalaciones locativas del archivo y la  actualización de las Tablas de Retención Documental y la organización de los archivos de gestión. </t>
  </si>
  <si>
    <t xml:space="preserve">Plan Anual de Adquisiciones </t>
  </si>
  <si>
    <t>GESTIÓN CON VALORES PARA RESULTADOS</t>
  </si>
  <si>
    <t xml:space="preserve">OBJETIVO: Permitir que la entidad estatal aumente la probabilidad de lograr mejores condiciones de competencia a través de la participación de un mayor número de operadores económicos interesados en los procesos de selección que se van a adelantar durante el año fiscal, y que el Estado cuente con información suficiente para realizar compras coordinadas. </t>
  </si>
  <si>
    <t xml:space="preserve">Plan Anual de Vacantes </t>
  </si>
  <si>
    <t>GESTIÓN DEL TALENTO HUMANO</t>
  </si>
  <si>
    <t xml:space="preserve">OBJETIVO:  Identificar los empleos del sistema de Carrera Administrativa, que se deben reportar a la Comisión Nacional del Servicio Civil, para efectos de su provisión a través de concurso de méritos; así como los empleos de Libre Nombramiento que se deben proveer a discreción del nominador. </t>
  </si>
  <si>
    <t>Plan de Previsión de Recursos Humanos</t>
  </si>
  <si>
    <t xml:space="preserve">OBJETIVO: Establecer el talento humano que se requiere para el normal funcionamiento de la entidad, teniendo en cuenta las distintas modalidades de vinculación del personal, a saber: Libre Nombramiento, de Carrera Administrativa, Provisionales y Contratistas de prestacion de servicios. </t>
  </si>
  <si>
    <t>Plan Estratégico de Talento Humano</t>
  </si>
  <si>
    <t xml:space="preserve">OBJETIVO:  Contribuir al Mejoramiento de la Calidad de vida de los servidores públicos  de la Entidad, a través de la formulación y desarrollo de programas que fomenten un clima laboral favorable, que permitan mejorar los niveles de eficiencia y alcanzar el cumplimiento efectivo de los resultados institucionales. </t>
  </si>
  <si>
    <t>Plan Institucional de Capacitación</t>
  </si>
  <si>
    <t xml:space="preserve">Plan de Incentivos Institucionales </t>
  </si>
  <si>
    <t xml:space="preserve">OBJETIVO:  Generar condiciones que favorezcan el Desarrollo Integral de los servidores de la Alcaldía de Bucaramanga, el mejoramiento de su nivel de vida y  el de su familia, de manera que posibilite la identificación del servidor público con las funciones que realiza en la entidad,  generando espacios de conocimientos, competencias y  habilidades que permitan contribuir a su bienestar y motivación. </t>
  </si>
  <si>
    <t xml:space="preserve">Plan de trabajo anual en Seguridad y Salud en el Trabajo </t>
  </si>
  <si>
    <t>OBJETIVO: Diseñar y estructurar un  Sistema de Gestión de Seguridad y Salud en el trabajo SG-SST en el Municipio de Bucaramanga, a través del desarrollo de actividades que dentro del marco legal y en correspondencia con la política de la empresa, garanticen un medio de trabajo agradable, seguro y digno para los trabajadores por medio de la prevención de accidentes y enfermedades laborales factibles de intervención y mejorando continuamente el SG-SST.</t>
  </si>
  <si>
    <t xml:space="preserve">OBJETIVO:  Fortalecer el desarrollo de competencias y habilidades de los empleados públicos, con el fin de facilitar el cumplimiento de las metas establecidas en el Plan de Desarrollo “Gobierno de los ciudadanos”. 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</si>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</sst>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6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4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41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9" fontId="6" fillId="0" borderId="34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9" fontId="6" fillId="0" borderId="35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 wrapText="1"/>
    </xf>
    <xf numFmtId="164" fontId="5" fillId="3" borderId="38" xfId="0" applyNumberFormat="1" applyFont="1" applyFill="1" applyBorder="1" applyAlignment="1">
      <alignment horizontal="center" vertical="center" wrapText="1"/>
    </xf>
    <xf numFmtId="164" fontId="5" fillId="3" borderId="38" xfId="0" applyNumberFormat="1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3" fontId="5" fillId="3" borderId="38" xfId="0" applyNumberFormat="1" applyFont="1" applyFill="1" applyBorder="1" applyAlignment="1">
      <alignment horizontal="center" vertical="center"/>
    </xf>
    <xf numFmtId="9" fontId="6" fillId="3" borderId="38" xfId="0" applyNumberFormat="1" applyFont="1" applyFill="1" applyBorder="1" applyAlignment="1">
      <alignment horizontal="center" vertical="center"/>
    </xf>
    <xf numFmtId="9" fontId="5" fillId="3" borderId="39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3" fontId="5" fillId="0" borderId="3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9" fontId="5" fillId="0" borderId="28" xfId="0" applyNumberFormat="1" applyFont="1" applyBorder="1" applyAlignment="1">
      <alignment horizontal="center" vertical="center"/>
    </xf>
    <xf numFmtId="3" fontId="5" fillId="0" borderId="33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justify" vertical="center" wrapText="1"/>
    </xf>
    <xf numFmtId="164" fontId="5" fillId="0" borderId="20" xfId="0" applyNumberFormat="1" applyFont="1" applyBorder="1" applyAlignment="1">
      <alignment horizontal="center" vertical="center"/>
    </xf>
    <xf numFmtId="0" fontId="3" fillId="0" borderId="20" xfId="0" applyFont="1" applyFill="1" applyBorder="1" applyAlignment="1">
      <alignment horizontal="justify" vertical="center" wrapText="1"/>
    </xf>
    <xf numFmtId="3" fontId="5" fillId="0" borderId="20" xfId="0" applyNumberFormat="1" applyFont="1" applyBorder="1" applyAlignment="1">
      <alignment horizontal="center" vertical="center"/>
    </xf>
    <xf numFmtId="9" fontId="5" fillId="0" borderId="20" xfId="0" applyNumberFormat="1" applyFont="1" applyBorder="1" applyAlignment="1">
      <alignment horizontal="center" vertical="center"/>
    </xf>
    <xf numFmtId="9" fontId="5" fillId="0" borderId="41" xfId="0" applyNumberFormat="1" applyFont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 wrapText="1"/>
    </xf>
    <xf numFmtId="9" fontId="5" fillId="3" borderId="38" xfId="0" applyNumberFormat="1" applyFont="1" applyFill="1" applyBorder="1" applyAlignment="1">
      <alignment horizontal="center" vertical="center"/>
    </xf>
    <xf numFmtId="3" fontId="5" fillId="0" borderId="49" xfId="0" applyNumberFormat="1" applyFont="1" applyBorder="1" applyAlignment="1">
      <alignment horizontal="center" vertical="center"/>
    </xf>
    <xf numFmtId="3" fontId="5" fillId="0" borderId="37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50" xfId="0" applyNumberFormat="1" applyFont="1" applyBorder="1" applyAlignment="1">
      <alignment horizontal="center" vertical="center"/>
    </xf>
    <xf numFmtId="3" fontId="5" fillId="0" borderId="51" xfId="0" applyNumberFormat="1" applyFont="1" applyBorder="1" applyAlignment="1">
      <alignment horizontal="center" vertical="center"/>
    </xf>
    <xf numFmtId="9" fontId="5" fillId="0" borderId="51" xfId="0" applyNumberFormat="1" applyFont="1" applyBorder="1" applyAlignment="1">
      <alignment horizontal="center" vertical="center"/>
    </xf>
    <xf numFmtId="9" fontId="6" fillId="0" borderId="47" xfId="0" applyNumberFormat="1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9" fontId="6" fillId="0" borderId="17" xfId="0" applyNumberFormat="1" applyFont="1" applyBorder="1" applyAlignment="1">
      <alignment horizontal="center" vertical="center"/>
    </xf>
    <xf numFmtId="9" fontId="5" fillId="0" borderId="36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52" xfId="0" applyNumberFormat="1" applyFont="1" applyBorder="1" applyAlignment="1">
      <alignment horizontal="center" vertical="center"/>
    </xf>
    <xf numFmtId="9" fontId="5" fillId="0" borderId="29" xfId="0" applyNumberFormat="1" applyFont="1" applyBorder="1" applyAlignment="1">
      <alignment horizontal="center" vertical="center"/>
    </xf>
    <xf numFmtId="9" fontId="7" fillId="2" borderId="53" xfId="0" applyNumberFormat="1" applyFont="1" applyFill="1" applyBorder="1" applyAlignment="1">
      <alignment horizontal="center" vertical="center"/>
    </xf>
    <xf numFmtId="3" fontId="7" fillId="2" borderId="54" xfId="0" applyNumberFormat="1" applyFont="1" applyFill="1" applyBorder="1" applyAlignment="1">
      <alignment horizontal="center" vertical="center"/>
    </xf>
    <xf numFmtId="3" fontId="7" fillId="2" borderId="55" xfId="0" applyNumberFormat="1" applyFont="1" applyFill="1" applyBorder="1" applyAlignment="1">
      <alignment horizontal="center" vertical="center"/>
    </xf>
    <xf numFmtId="9" fontId="7" fillId="2" borderId="55" xfId="0" applyNumberFormat="1" applyFont="1" applyFill="1" applyBorder="1" applyAlignment="1">
      <alignment horizontal="center" vertical="center"/>
    </xf>
    <xf numFmtId="0" fontId="5" fillId="0" borderId="31" xfId="0" quotePrefix="1" applyFont="1" applyFill="1" applyBorder="1"/>
    <xf numFmtId="9" fontId="7" fillId="2" borderId="54" xfId="0" applyNumberFormat="1" applyFont="1" applyFill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3" fontId="5" fillId="3" borderId="38" xfId="0" applyNumberFormat="1" applyFont="1" applyFill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justify" vertical="center" wrapText="1"/>
    </xf>
    <xf numFmtId="0" fontId="5" fillId="0" borderId="4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44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4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0" fillId="0" borderId="4" xfId="0" applyFont="1" applyBorder="1" applyAlignment="1">
      <alignment horizontal="justify" vertical="center" wrapText="1"/>
    </xf>
    <xf numFmtId="0" fontId="0" fillId="0" borderId="5" xfId="0" applyFont="1" applyBorder="1" applyAlignment="1">
      <alignment horizontal="justify" vertical="center" wrapText="1"/>
    </xf>
    <xf numFmtId="0" fontId="5" fillId="0" borderId="57" xfId="0" applyFont="1" applyBorder="1" applyAlignment="1">
      <alignment horizontal="justify" vertical="center" wrapText="1"/>
    </xf>
    <xf numFmtId="0" fontId="5" fillId="0" borderId="33" xfId="0" applyFont="1" applyBorder="1" applyAlignment="1">
      <alignment horizontal="justify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</cellXfs>
  <cellStyles count="14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152400</xdr:colOff>
      <xdr:row>1</xdr:row>
      <xdr:rowOff>114300</xdr:rowOff>
    </xdr:from>
    <xdr:to>
      <xdr:col>17</xdr:col>
      <xdr:colOff>685800</xdr:colOff>
      <xdr:row>5</xdr:row>
      <xdr:rowOff>50800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342100" y="304800"/>
          <a:ext cx="26289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2"/>
  <sheetViews>
    <sheetView tabSelected="1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93" t="s">
        <v>16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3" spans="2:20" ht="20.100000000000001" customHeight="1" x14ac:dyDescent="0.2">
      <c r="B3" s="93" t="s">
        <v>19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</row>
    <row r="4" spans="2:20" ht="20.100000000000001" customHeight="1" x14ac:dyDescent="0.2">
      <c r="B4" s="93" t="s">
        <v>27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8">
        <v>2019</v>
      </c>
      <c r="C8" s="15">
        <v>43555</v>
      </c>
      <c r="D8" s="94" t="s">
        <v>3</v>
      </c>
      <c r="E8" s="95"/>
      <c r="F8" s="95"/>
      <c r="G8" s="95"/>
      <c r="H8" s="95"/>
      <c r="I8" s="95"/>
      <c r="J8" s="95"/>
      <c r="K8" s="9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97" t="s">
        <v>17</v>
      </c>
      <c r="C9" s="100" t="s">
        <v>18</v>
      </c>
      <c r="D9" s="102" t="s">
        <v>0</v>
      </c>
      <c r="E9" s="105" t="s">
        <v>4</v>
      </c>
      <c r="F9" s="105"/>
      <c r="G9" s="105" t="s">
        <v>5</v>
      </c>
      <c r="H9" s="105"/>
      <c r="I9" s="105"/>
      <c r="J9" s="105"/>
      <c r="K9" s="107"/>
      <c r="L9" s="6"/>
      <c r="M9" s="102" t="s">
        <v>6</v>
      </c>
      <c r="N9" s="107"/>
      <c r="O9" s="116" t="s">
        <v>24</v>
      </c>
      <c r="P9" s="117"/>
      <c r="Q9" s="117"/>
      <c r="R9" s="117"/>
      <c r="S9" s="117"/>
      <c r="T9" s="118"/>
    </row>
    <row r="10" spans="2:20" ht="17.100000000000001" customHeight="1" x14ac:dyDescent="0.2">
      <c r="B10" s="98"/>
      <c r="C10" s="101"/>
      <c r="D10" s="103"/>
      <c r="E10" s="106"/>
      <c r="F10" s="106"/>
      <c r="G10" s="106" t="s">
        <v>7</v>
      </c>
      <c r="H10" s="81" t="s">
        <v>25</v>
      </c>
      <c r="I10" s="81" t="s">
        <v>26</v>
      </c>
      <c r="J10" s="110" t="s">
        <v>1</v>
      </c>
      <c r="K10" s="108" t="s">
        <v>8</v>
      </c>
      <c r="L10" s="7"/>
      <c r="M10" s="112" t="s">
        <v>9</v>
      </c>
      <c r="N10" s="114" t="s">
        <v>10</v>
      </c>
      <c r="O10" s="119"/>
      <c r="P10" s="120"/>
      <c r="Q10" s="120"/>
      <c r="R10" s="120"/>
      <c r="S10" s="120"/>
      <c r="T10" s="121"/>
    </row>
    <row r="11" spans="2:20" ht="37.5" customHeight="1" thickBot="1" x14ac:dyDescent="0.25">
      <c r="B11" s="99"/>
      <c r="C11" s="101"/>
      <c r="D11" s="104"/>
      <c r="E11" s="30" t="s">
        <v>11</v>
      </c>
      <c r="F11" s="30" t="s">
        <v>12</v>
      </c>
      <c r="G11" s="81"/>
      <c r="H11" s="82"/>
      <c r="I11" s="122"/>
      <c r="J11" s="111"/>
      <c r="K11" s="109"/>
      <c r="L11" s="16"/>
      <c r="M11" s="113"/>
      <c r="N11" s="115"/>
      <c r="O11" s="31" t="s">
        <v>23</v>
      </c>
      <c r="P11" s="32" t="s">
        <v>20</v>
      </c>
      <c r="Q11" s="33" t="s">
        <v>21</v>
      </c>
      <c r="R11" s="20" t="s">
        <v>22</v>
      </c>
      <c r="S11" s="20" t="s">
        <v>14</v>
      </c>
      <c r="T11" s="21" t="s">
        <v>15</v>
      </c>
    </row>
    <row r="12" spans="2:20" ht="45" x14ac:dyDescent="0.2">
      <c r="B12" s="83" t="s">
        <v>53</v>
      </c>
      <c r="C12" s="83" t="s">
        <v>52</v>
      </c>
      <c r="D12" s="86" t="s">
        <v>46</v>
      </c>
      <c r="E12" s="36">
        <v>43466</v>
      </c>
      <c r="F12" s="36">
        <v>43830</v>
      </c>
      <c r="G12" s="37" t="s">
        <v>28</v>
      </c>
      <c r="H12" s="38">
        <v>1</v>
      </c>
      <c r="I12" s="50" t="e">
        <f>+J12+(#REF!-#REF!)</f>
        <v>#REF!</v>
      </c>
      <c r="J12" s="38">
        <v>0</v>
      </c>
      <c r="K12" s="59">
        <v>0</v>
      </c>
      <c r="L12" s="11" t="e">
        <f>+K12/J12</f>
        <v>#DIV/0!</v>
      </c>
      <c r="M12" s="12">
        <f>DAYS360(E12,$C$8)/DAYS360(E12,F12)</f>
        <v>0.25</v>
      </c>
      <c r="N12" s="13" t="str">
        <f>IF(J12=0," -",IF(L12&gt;100%,100%,L12))</f>
        <v xml:space="preserve"> -</v>
      </c>
      <c r="O12" s="78" t="s">
        <v>77</v>
      </c>
      <c r="P12" s="38">
        <v>0</v>
      </c>
      <c r="Q12" s="38">
        <v>0</v>
      </c>
      <c r="R12" s="38">
        <v>0</v>
      </c>
      <c r="S12" s="14" t="str">
        <f>IF(P12=0," -",Q12/P12)</f>
        <v xml:space="preserve"> -</v>
      </c>
      <c r="T12" s="13" t="str">
        <f>IF(R12=0," -",IF(Q12=0,100%,R12/Q12))</f>
        <v xml:space="preserve"> -</v>
      </c>
    </row>
    <row r="13" spans="2:20" ht="60.75" thickBot="1" x14ac:dyDescent="0.25">
      <c r="B13" s="84"/>
      <c r="C13" s="84"/>
      <c r="D13" s="87"/>
      <c r="E13" s="46">
        <v>43466</v>
      </c>
      <c r="F13" s="46">
        <v>43830</v>
      </c>
      <c r="G13" s="10" t="s">
        <v>29</v>
      </c>
      <c r="H13" s="47">
        <v>1</v>
      </c>
      <c r="I13" s="41" t="e">
        <f>+J13+(#REF!-#REF!)</f>
        <v>#REF!</v>
      </c>
      <c r="J13" s="47">
        <v>0</v>
      </c>
      <c r="K13" s="60">
        <v>0</v>
      </c>
      <c r="L13" s="65" t="e">
        <f t="shared" ref="L13:L30" si="0">+K13/J13</f>
        <v>#DIV/0!</v>
      </c>
      <c r="M13" s="68">
        <f t="shared" ref="M13:M30" si="1">DAYS360(E13,$C$8)/DAYS360(E13,F13)</f>
        <v>0.25</v>
      </c>
      <c r="N13" s="49" t="str">
        <f t="shared" ref="N13:N30" si="2">IF(J13=0," -",IF(L13&gt;100%,100%,L13))</f>
        <v xml:space="preserve"> -</v>
      </c>
      <c r="O13" s="32" t="s">
        <v>77</v>
      </c>
      <c r="P13" s="47">
        <v>0</v>
      </c>
      <c r="Q13" s="47">
        <v>0</v>
      </c>
      <c r="R13" s="47">
        <v>0</v>
      </c>
      <c r="S13" s="48" t="str">
        <f t="shared" ref="S13:S31" si="3">IF(P13=0," -",Q13/P13)</f>
        <v xml:space="preserve"> -</v>
      </c>
      <c r="T13" s="49" t="str">
        <f t="shared" ref="T13:T31" si="4">IF(R13=0," -",IF(Q13=0,100%,R13/Q13))</f>
        <v xml:space="preserve"> -</v>
      </c>
    </row>
    <row r="14" spans="2:20" ht="75" x14ac:dyDescent="0.2">
      <c r="B14" s="84"/>
      <c r="C14" s="84"/>
      <c r="D14" s="88" t="s">
        <v>47</v>
      </c>
      <c r="E14" s="36">
        <v>43466</v>
      </c>
      <c r="F14" s="36">
        <v>43830</v>
      </c>
      <c r="G14" s="37" t="s">
        <v>30</v>
      </c>
      <c r="H14" s="38">
        <v>1</v>
      </c>
      <c r="I14" s="50" t="e">
        <f>+J14+(#REF!-#REF!)</f>
        <v>#REF!</v>
      </c>
      <c r="J14" s="38">
        <v>0</v>
      </c>
      <c r="K14" s="59">
        <v>0</v>
      </c>
      <c r="L14" s="11" t="e">
        <f t="shared" si="0"/>
        <v>#DIV/0!</v>
      </c>
      <c r="M14" s="12">
        <f t="shared" si="1"/>
        <v>0.25</v>
      </c>
      <c r="N14" s="13" t="str">
        <f t="shared" si="2"/>
        <v xml:space="preserve"> -</v>
      </c>
      <c r="O14" s="78" t="s">
        <v>77</v>
      </c>
      <c r="P14" s="38">
        <v>0</v>
      </c>
      <c r="Q14" s="38">
        <v>0</v>
      </c>
      <c r="R14" s="38">
        <v>0</v>
      </c>
      <c r="S14" s="14" t="str">
        <f t="shared" si="3"/>
        <v xml:space="preserve"> -</v>
      </c>
      <c r="T14" s="13" t="str">
        <f t="shared" si="4"/>
        <v xml:space="preserve"> -</v>
      </c>
    </row>
    <row r="15" spans="2:20" ht="90.75" thickBot="1" x14ac:dyDescent="0.25">
      <c r="B15" s="84"/>
      <c r="C15" s="84"/>
      <c r="D15" s="89"/>
      <c r="E15" s="39">
        <v>43466</v>
      </c>
      <c r="F15" s="39">
        <v>43830</v>
      </c>
      <c r="G15" s="40" t="s">
        <v>31</v>
      </c>
      <c r="H15" s="41">
        <v>1</v>
      </c>
      <c r="I15" s="41">
        <f>+J15</f>
        <v>1</v>
      </c>
      <c r="J15" s="41">
        <v>1</v>
      </c>
      <c r="K15" s="61">
        <v>1</v>
      </c>
      <c r="L15" s="66">
        <f t="shared" si="0"/>
        <v>1</v>
      </c>
      <c r="M15" s="69">
        <f t="shared" si="1"/>
        <v>0.25</v>
      </c>
      <c r="N15" s="43">
        <f t="shared" si="2"/>
        <v>1</v>
      </c>
      <c r="O15" s="5" t="s">
        <v>77</v>
      </c>
      <c r="P15" s="41">
        <v>0</v>
      </c>
      <c r="Q15" s="41">
        <v>0</v>
      </c>
      <c r="R15" s="41">
        <v>0</v>
      </c>
      <c r="S15" s="42" t="str">
        <f t="shared" si="3"/>
        <v xml:space="preserve"> -</v>
      </c>
      <c r="T15" s="43" t="str">
        <f t="shared" si="4"/>
        <v xml:space="preserve"> -</v>
      </c>
    </row>
    <row r="16" spans="2:20" ht="60.75" thickBot="1" x14ac:dyDescent="0.25">
      <c r="B16" s="84"/>
      <c r="C16" s="92"/>
      <c r="D16" s="51" t="s">
        <v>48</v>
      </c>
      <c r="E16" s="52">
        <v>43466</v>
      </c>
      <c r="F16" s="52">
        <v>43830</v>
      </c>
      <c r="G16" s="53" t="s">
        <v>32</v>
      </c>
      <c r="H16" s="54">
        <v>1</v>
      </c>
      <c r="I16" s="50" t="e">
        <f>+J16+(#REF!-#REF!)</f>
        <v>#REF!</v>
      </c>
      <c r="J16" s="54">
        <v>0</v>
      </c>
      <c r="K16" s="62">
        <v>0</v>
      </c>
      <c r="L16" s="67" t="e">
        <f t="shared" si="0"/>
        <v>#DIV/0!</v>
      </c>
      <c r="M16" s="70">
        <f t="shared" si="1"/>
        <v>0.25</v>
      </c>
      <c r="N16" s="71" t="str">
        <f t="shared" si="2"/>
        <v xml:space="preserve"> -</v>
      </c>
      <c r="O16" s="45" t="s">
        <v>77</v>
      </c>
      <c r="P16" s="54">
        <v>0</v>
      </c>
      <c r="Q16" s="54">
        <v>0</v>
      </c>
      <c r="R16" s="54">
        <v>0</v>
      </c>
      <c r="S16" s="55" t="str">
        <f t="shared" si="3"/>
        <v xml:space="preserve"> -</v>
      </c>
      <c r="T16" s="56" t="str">
        <f t="shared" si="4"/>
        <v xml:space="preserve"> -</v>
      </c>
    </row>
    <row r="17" spans="2:20" ht="12.95" customHeight="1" thickBot="1" x14ac:dyDescent="0.25">
      <c r="B17" s="84"/>
      <c r="C17" s="57"/>
      <c r="D17" s="23"/>
      <c r="E17" s="24"/>
      <c r="F17" s="25"/>
      <c r="G17" s="26"/>
      <c r="H17" s="27"/>
      <c r="I17" s="27"/>
      <c r="J17" s="27"/>
      <c r="K17" s="27"/>
      <c r="L17" s="28"/>
      <c r="M17" s="26"/>
      <c r="N17" s="26"/>
      <c r="O17" s="23"/>
      <c r="P17" s="79"/>
      <c r="Q17" s="23"/>
      <c r="R17" s="23"/>
      <c r="S17" s="58"/>
      <c r="T17" s="29"/>
    </row>
    <row r="18" spans="2:20" ht="75" x14ac:dyDescent="0.2">
      <c r="B18" s="84"/>
      <c r="C18" s="83" t="s">
        <v>51</v>
      </c>
      <c r="D18" s="90" t="s">
        <v>49</v>
      </c>
      <c r="E18" s="34">
        <v>43466</v>
      </c>
      <c r="F18" s="34">
        <v>43830</v>
      </c>
      <c r="G18" s="9" t="s">
        <v>33</v>
      </c>
      <c r="H18" s="35">
        <v>1</v>
      </c>
      <c r="I18" s="35">
        <f>+J18</f>
        <v>1</v>
      </c>
      <c r="J18" s="35">
        <v>1</v>
      </c>
      <c r="K18" s="63">
        <v>1</v>
      </c>
      <c r="L18" s="11">
        <f t="shared" si="0"/>
        <v>1</v>
      </c>
      <c r="M18" s="12">
        <f t="shared" si="1"/>
        <v>0.25</v>
      </c>
      <c r="N18" s="13">
        <f t="shared" si="2"/>
        <v>1</v>
      </c>
      <c r="O18" s="44">
        <v>2210289</v>
      </c>
      <c r="P18" s="35">
        <v>48000</v>
      </c>
      <c r="Q18" s="35">
        <v>48000</v>
      </c>
      <c r="R18" s="35">
        <v>0</v>
      </c>
      <c r="S18" s="22">
        <f t="shared" si="3"/>
        <v>1</v>
      </c>
      <c r="T18" s="19" t="str">
        <f t="shared" si="4"/>
        <v xml:space="preserve"> -</v>
      </c>
    </row>
    <row r="19" spans="2:20" ht="60" x14ac:dyDescent="0.2">
      <c r="B19" s="84"/>
      <c r="C19" s="84"/>
      <c r="D19" s="90"/>
      <c r="E19" s="34">
        <v>43466</v>
      </c>
      <c r="F19" s="34">
        <v>43830</v>
      </c>
      <c r="G19" s="9" t="s">
        <v>34</v>
      </c>
      <c r="H19" s="35">
        <v>1</v>
      </c>
      <c r="I19" s="35" t="e">
        <f>+J19+(#REF!-#REF!)</f>
        <v>#REF!</v>
      </c>
      <c r="J19" s="35">
        <v>0</v>
      </c>
      <c r="K19" s="63">
        <v>0</v>
      </c>
      <c r="L19" s="17" t="e">
        <f t="shared" si="0"/>
        <v>#DIV/0!</v>
      </c>
      <c r="M19" s="18">
        <f t="shared" si="1"/>
        <v>0.25</v>
      </c>
      <c r="N19" s="19" t="str">
        <f t="shared" si="2"/>
        <v xml:space="preserve"> -</v>
      </c>
      <c r="O19" s="44" t="s">
        <v>77</v>
      </c>
      <c r="P19" s="35">
        <v>0</v>
      </c>
      <c r="Q19" s="35">
        <v>0</v>
      </c>
      <c r="R19" s="35">
        <v>0</v>
      </c>
      <c r="S19" s="22" t="str">
        <f t="shared" si="3"/>
        <v xml:space="preserve"> -</v>
      </c>
      <c r="T19" s="19" t="str">
        <f t="shared" si="4"/>
        <v xml:space="preserve"> -</v>
      </c>
    </row>
    <row r="20" spans="2:20" ht="60" x14ac:dyDescent="0.2">
      <c r="B20" s="84"/>
      <c r="C20" s="84"/>
      <c r="D20" s="90"/>
      <c r="E20" s="34">
        <v>43466</v>
      </c>
      <c r="F20" s="34">
        <v>43830</v>
      </c>
      <c r="G20" s="9" t="s">
        <v>35</v>
      </c>
      <c r="H20" s="35">
        <v>1</v>
      </c>
      <c r="I20" s="35">
        <f>+J20</f>
        <v>1</v>
      </c>
      <c r="J20" s="35">
        <v>1</v>
      </c>
      <c r="K20" s="63">
        <v>1</v>
      </c>
      <c r="L20" s="17">
        <f t="shared" si="0"/>
        <v>1</v>
      </c>
      <c r="M20" s="18">
        <f t="shared" si="1"/>
        <v>0.25</v>
      </c>
      <c r="N20" s="19">
        <f t="shared" si="2"/>
        <v>1</v>
      </c>
      <c r="O20" s="44">
        <v>0</v>
      </c>
      <c r="P20" s="35">
        <v>0</v>
      </c>
      <c r="Q20" s="35">
        <v>0</v>
      </c>
      <c r="R20" s="35">
        <v>0</v>
      </c>
      <c r="S20" s="22" t="str">
        <f t="shared" si="3"/>
        <v xml:space="preserve"> -</v>
      </c>
      <c r="T20" s="19" t="str">
        <f t="shared" si="4"/>
        <v xml:space="preserve"> -</v>
      </c>
    </row>
    <row r="21" spans="2:20" ht="45.75" thickBot="1" x14ac:dyDescent="0.25">
      <c r="B21" s="84"/>
      <c r="C21" s="84"/>
      <c r="D21" s="87"/>
      <c r="E21" s="46">
        <v>43466</v>
      </c>
      <c r="F21" s="46">
        <v>43830</v>
      </c>
      <c r="G21" s="10" t="s">
        <v>36</v>
      </c>
      <c r="H21" s="47">
        <v>2</v>
      </c>
      <c r="I21" s="41" t="e">
        <f>+J21+(#REF!-#REF!)</f>
        <v>#REF!</v>
      </c>
      <c r="J21" s="47">
        <v>0</v>
      </c>
      <c r="K21" s="60">
        <v>0</v>
      </c>
      <c r="L21" s="65" t="e">
        <f t="shared" si="0"/>
        <v>#DIV/0!</v>
      </c>
      <c r="M21" s="68">
        <f t="shared" si="1"/>
        <v>0.25</v>
      </c>
      <c r="N21" s="49" t="str">
        <f t="shared" si="2"/>
        <v xml:space="preserve"> -</v>
      </c>
      <c r="O21" s="32">
        <v>2210302</v>
      </c>
      <c r="P21" s="47">
        <v>50000</v>
      </c>
      <c r="Q21" s="47">
        <v>0</v>
      </c>
      <c r="R21" s="47">
        <v>0</v>
      </c>
      <c r="S21" s="48">
        <f t="shared" si="3"/>
        <v>0</v>
      </c>
      <c r="T21" s="49" t="str">
        <f t="shared" si="4"/>
        <v xml:space="preserve"> -</v>
      </c>
    </row>
    <row r="22" spans="2:20" ht="45" x14ac:dyDescent="0.2">
      <c r="B22" s="84"/>
      <c r="C22" s="84"/>
      <c r="D22" s="88" t="s">
        <v>50</v>
      </c>
      <c r="E22" s="36">
        <v>43466</v>
      </c>
      <c r="F22" s="36">
        <v>43830</v>
      </c>
      <c r="G22" s="37" t="s">
        <v>37</v>
      </c>
      <c r="H22" s="38">
        <v>2</v>
      </c>
      <c r="I22" s="50">
        <f>+J22</f>
        <v>2</v>
      </c>
      <c r="J22" s="38">
        <v>2</v>
      </c>
      <c r="K22" s="59">
        <v>0.5</v>
      </c>
      <c r="L22" s="11">
        <f t="shared" si="0"/>
        <v>0.25</v>
      </c>
      <c r="M22" s="12">
        <f t="shared" si="1"/>
        <v>0.25</v>
      </c>
      <c r="N22" s="13">
        <f t="shared" si="2"/>
        <v>0.25</v>
      </c>
      <c r="O22" s="78">
        <v>2210526</v>
      </c>
      <c r="P22" s="38">
        <v>400000</v>
      </c>
      <c r="Q22" s="38">
        <v>0</v>
      </c>
      <c r="R22" s="38">
        <v>0</v>
      </c>
      <c r="S22" s="14">
        <f t="shared" si="3"/>
        <v>0</v>
      </c>
      <c r="T22" s="13" t="str">
        <f t="shared" si="4"/>
        <v xml:space="preserve"> -</v>
      </c>
    </row>
    <row r="23" spans="2:20" ht="30" x14ac:dyDescent="0.2">
      <c r="B23" s="84"/>
      <c r="C23" s="84"/>
      <c r="D23" s="91"/>
      <c r="E23" s="34">
        <v>43466</v>
      </c>
      <c r="F23" s="34">
        <v>43830</v>
      </c>
      <c r="G23" s="9" t="s">
        <v>38</v>
      </c>
      <c r="H23" s="35">
        <v>1</v>
      </c>
      <c r="I23" s="35">
        <f>+J23</f>
        <v>1</v>
      </c>
      <c r="J23" s="35">
        <v>1</v>
      </c>
      <c r="K23" s="63">
        <v>1</v>
      </c>
      <c r="L23" s="17">
        <f t="shared" si="0"/>
        <v>1</v>
      </c>
      <c r="M23" s="18">
        <f t="shared" si="1"/>
        <v>0.25</v>
      </c>
      <c r="N23" s="19">
        <f t="shared" si="2"/>
        <v>1</v>
      </c>
      <c r="O23" s="44">
        <v>2210527</v>
      </c>
      <c r="P23" s="35">
        <v>0</v>
      </c>
      <c r="Q23" s="35">
        <v>0</v>
      </c>
      <c r="R23" s="35">
        <v>0</v>
      </c>
      <c r="S23" s="22" t="str">
        <f t="shared" si="3"/>
        <v xml:space="preserve"> -</v>
      </c>
      <c r="T23" s="19" t="str">
        <f t="shared" si="4"/>
        <v xml:space="preserve"> -</v>
      </c>
    </row>
    <row r="24" spans="2:20" ht="30" x14ac:dyDescent="0.2">
      <c r="B24" s="84"/>
      <c r="C24" s="84"/>
      <c r="D24" s="91"/>
      <c r="E24" s="34">
        <v>43466</v>
      </c>
      <c r="F24" s="34">
        <v>43830</v>
      </c>
      <c r="G24" s="9" t="s">
        <v>39</v>
      </c>
      <c r="H24" s="35">
        <v>3</v>
      </c>
      <c r="I24" s="35" t="e">
        <f>+J24+(#REF!-#REF!)</f>
        <v>#REF!</v>
      </c>
      <c r="J24" s="35">
        <v>1</v>
      </c>
      <c r="K24" s="63">
        <v>0</v>
      </c>
      <c r="L24" s="17">
        <f t="shared" si="0"/>
        <v>0</v>
      </c>
      <c r="M24" s="18">
        <f t="shared" si="1"/>
        <v>0.25</v>
      </c>
      <c r="N24" s="19">
        <f t="shared" si="2"/>
        <v>0</v>
      </c>
      <c r="O24" s="44">
        <v>2210527</v>
      </c>
      <c r="P24" s="35">
        <v>13000</v>
      </c>
      <c r="Q24" s="35">
        <v>0</v>
      </c>
      <c r="R24" s="35">
        <v>0</v>
      </c>
      <c r="S24" s="22">
        <f t="shared" si="3"/>
        <v>0</v>
      </c>
      <c r="T24" s="19" t="str">
        <f t="shared" si="4"/>
        <v xml:space="preserve"> -</v>
      </c>
    </row>
    <row r="25" spans="2:20" ht="30" x14ac:dyDescent="0.2">
      <c r="B25" s="84"/>
      <c r="C25" s="84"/>
      <c r="D25" s="91"/>
      <c r="E25" s="34">
        <v>43466</v>
      </c>
      <c r="F25" s="34">
        <v>43830</v>
      </c>
      <c r="G25" s="9" t="s">
        <v>40</v>
      </c>
      <c r="H25" s="35">
        <v>1</v>
      </c>
      <c r="I25" s="35" t="e">
        <f>+J25+(#REF!-#REF!)</f>
        <v>#REF!</v>
      </c>
      <c r="J25" s="35">
        <v>0</v>
      </c>
      <c r="K25" s="63">
        <v>0</v>
      </c>
      <c r="L25" s="17" t="e">
        <f t="shared" si="0"/>
        <v>#DIV/0!</v>
      </c>
      <c r="M25" s="18">
        <f t="shared" si="1"/>
        <v>0.25</v>
      </c>
      <c r="N25" s="19" t="str">
        <f t="shared" si="2"/>
        <v xml:space="preserve"> -</v>
      </c>
      <c r="O25" s="44">
        <v>2210527</v>
      </c>
      <c r="P25" s="35">
        <v>0</v>
      </c>
      <c r="Q25" s="35">
        <v>0</v>
      </c>
      <c r="R25" s="35">
        <v>0</v>
      </c>
      <c r="S25" s="22" t="str">
        <f t="shared" si="3"/>
        <v xml:space="preserve"> -</v>
      </c>
      <c r="T25" s="19" t="str">
        <f t="shared" si="4"/>
        <v xml:space="preserve"> -</v>
      </c>
    </row>
    <row r="26" spans="2:20" ht="45" x14ac:dyDescent="0.2">
      <c r="B26" s="84"/>
      <c r="C26" s="84"/>
      <c r="D26" s="91"/>
      <c r="E26" s="34">
        <v>43466</v>
      </c>
      <c r="F26" s="34">
        <v>43830</v>
      </c>
      <c r="G26" s="9" t="s">
        <v>41</v>
      </c>
      <c r="H26" s="35">
        <v>2</v>
      </c>
      <c r="I26" s="35">
        <f>+J26</f>
        <v>2</v>
      </c>
      <c r="J26" s="35">
        <v>2</v>
      </c>
      <c r="K26" s="63">
        <v>1</v>
      </c>
      <c r="L26" s="17">
        <f t="shared" si="0"/>
        <v>0.5</v>
      </c>
      <c r="M26" s="18">
        <f t="shared" si="1"/>
        <v>0.25</v>
      </c>
      <c r="N26" s="19">
        <f t="shared" si="2"/>
        <v>0.5</v>
      </c>
      <c r="O26" s="44">
        <v>2210524</v>
      </c>
      <c r="P26" s="35">
        <v>0</v>
      </c>
      <c r="Q26" s="35">
        <v>0</v>
      </c>
      <c r="R26" s="35">
        <v>0</v>
      </c>
      <c r="S26" s="22" t="str">
        <f t="shared" si="3"/>
        <v xml:space="preserve"> -</v>
      </c>
      <c r="T26" s="19" t="str">
        <f t="shared" si="4"/>
        <v xml:space="preserve"> -</v>
      </c>
    </row>
    <row r="27" spans="2:20" ht="75" x14ac:dyDescent="0.2">
      <c r="B27" s="84"/>
      <c r="C27" s="84"/>
      <c r="D27" s="91"/>
      <c r="E27" s="34">
        <v>43466</v>
      </c>
      <c r="F27" s="34">
        <v>43830</v>
      </c>
      <c r="G27" s="9" t="s">
        <v>42</v>
      </c>
      <c r="H27" s="35">
        <v>1</v>
      </c>
      <c r="I27" s="35">
        <f>+J27</f>
        <v>1</v>
      </c>
      <c r="J27" s="35">
        <v>1</v>
      </c>
      <c r="K27" s="63">
        <v>1</v>
      </c>
      <c r="L27" s="17">
        <f t="shared" si="0"/>
        <v>1</v>
      </c>
      <c r="M27" s="18">
        <f t="shared" si="1"/>
        <v>0.25</v>
      </c>
      <c r="N27" s="19">
        <f t="shared" si="2"/>
        <v>1</v>
      </c>
      <c r="O27" s="44" t="s">
        <v>77</v>
      </c>
      <c r="P27" s="35">
        <v>0</v>
      </c>
      <c r="Q27" s="35">
        <v>0</v>
      </c>
      <c r="R27" s="35">
        <v>0</v>
      </c>
      <c r="S27" s="22" t="str">
        <f t="shared" si="3"/>
        <v xml:space="preserve"> -</v>
      </c>
      <c r="T27" s="19" t="str">
        <f t="shared" si="4"/>
        <v xml:space="preserve"> -</v>
      </c>
    </row>
    <row r="28" spans="2:20" ht="60" x14ac:dyDescent="0.2">
      <c r="B28" s="84"/>
      <c r="C28" s="84"/>
      <c r="D28" s="91"/>
      <c r="E28" s="34">
        <v>43466</v>
      </c>
      <c r="F28" s="34">
        <v>43830</v>
      </c>
      <c r="G28" s="9" t="s">
        <v>43</v>
      </c>
      <c r="H28" s="22">
        <v>1</v>
      </c>
      <c r="I28" s="22">
        <f>+J28</f>
        <v>1</v>
      </c>
      <c r="J28" s="22">
        <v>1</v>
      </c>
      <c r="K28" s="64">
        <v>1</v>
      </c>
      <c r="L28" s="17">
        <f t="shared" si="0"/>
        <v>1</v>
      </c>
      <c r="M28" s="18">
        <f t="shared" si="1"/>
        <v>0.25</v>
      </c>
      <c r="N28" s="19">
        <f t="shared" si="2"/>
        <v>1</v>
      </c>
      <c r="O28" s="44" t="s">
        <v>77</v>
      </c>
      <c r="P28" s="35">
        <v>0</v>
      </c>
      <c r="Q28" s="35">
        <v>0</v>
      </c>
      <c r="R28" s="35">
        <v>0</v>
      </c>
      <c r="S28" s="22" t="str">
        <f t="shared" si="3"/>
        <v xml:space="preserve"> -</v>
      </c>
      <c r="T28" s="19" t="str">
        <f t="shared" si="4"/>
        <v xml:space="preserve"> -</v>
      </c>
    </row>
    <row r="29" spans="2:20" ht="45" x14ac:dyDescent="0.2">
      <c r="B29" s="84"/>
      <c r="C29" s="84"/>
      <c r="D29" s="91"/>
      <c r="E29" s="34">
        <v>43466</v>
      </c>
      <c r="F29" s="34">
        <v>43830</v>
      </c>
      <c r="G29" s="9" t="s">
        <v>44</v>
      </c>
      <c r="H29" s="22">
        <v>1</v>
      </c>
      <c r="I29" s="22" t="e">
        <f>+J29+(#REF!-#REF!)</f>
        <v>#REF!</v>
      </c>
      <c r="J29" s="22">
        <v>0.35</v>
      </c>
      <c r="K29" s="64">
        <v>0</v>
      </c>
      <c r="L29" s="17">
        <f t="shared" si="0"/>
        <v>0</v>
      </c>
      <c r="M29" s="18">
        <f t="shared" si="1"/>
        <v>0.25</v>
      </c>
      <c r="N29" s="19">
        <f t="shared" si="2"/>
        <v>0</v>
      </c>
      <c r="O29" s="44">
        <v>2210252</v>
      </c>
      <c r="P29" s="35">
        <v>0</v>
      </c>
      <c r="Q29" s="35">
        <v>0</v>
      </c>
      <c r="R29" s="35">
        <v>0</v>
      </c>
      <c r="S29" s="22" t="str">
        <f t="shared" si="3"/>
        <v xml:space="preserve"> -</v>
      </c>
      <c r="T29" s="19" t="str">
        <f t="shared" si="4"/>
        <v xml:space="preserve"> -</v>
      </c>
    </row>
    <row r="30" spans="2:20" ht="60.75" thickBot="1" x14ac:dyDescent="0.25">
      <c r="B30" s="85"/>
      <c r="C30" s="85"/>
      <c r="D30" s="89"/>
      <c r="E30" s="39">
        <v>43466</v>
      </c>
      <c r="F30" s="39">
        <v>43830</v>
      </c>
      <c r="G30" s="40" t="s">
        <v>45</v>
      </c>
      <c r="H30" s="41">
        <v>1</v>
      </c>
      <c r="I30" s="41" t="e">
        <f>+J30+(#REF!-#REF!)</f>
        <v>#REF!</v>
      </c>
      <c r="J30" s="41">
        <v>0</v>
      </c>
      <c r="K30" s="61">
        <v>0</v>
      </c>
      <c r="L30" s="66" t="e">
        <f t="shared" si="0"/>
        <v>#DIV/0!</v>
      </c>
      <c r="M30" s="69">
        <f t="shared" si="1"/>
        <v>0.25</v>
      </c>
      <c r="N30" s="43" t="str">
        <f t="shared" si="2"/>
        <v xml:space="preserve"> -</v>
      </c>
      <c r="O30" s="5" t="s">
        <v>77</v>
      </c>
      <c r="P30" s="41">
        <v>0</v>
      </c>
      <c r="Q30" s="41">
        <v>0</v>
      </c>
      <c r="R30" s="41">
        <v>0</v>
      </c>
      <c r="S30" s="42" t="str">
        <f t="shared" si="3"/>
        <v xml:space="preserve"> -</v>
      </c>
      <c r="T30" s="43" t="str">
        <f t="shared" si="4"/>
        <v xml:space="preserve"> -</v>
      </c>
    </row>
    <row r="31" spans="2:20" ht="21" customHeight="1" thickBot="1" x14ac:dyDescent="0.25">
      <c r="M31" s="77">
        <f>+AVERAGE(M12:M16,M18:M30)</f>
        <v>0.25</v>
      </c>
      <c r="N31" s="72">
        <f>+AVERAGE(N12:N16,N18:N30)</f>
        <v>0.67500000000000004</v>
      </c>
      <c r="O31" s="76"/>
      <c r="P31" s="73">
        <f>+SUM(P12:P16,P18:P30)</f>
        <v>511000</v>
      </c>
      <c r="Q31" s="74">
        <f t="shared" ref="Q31:R31" si="5">+SUM(Q12:Q16,Q18:Q30)</f>
        <v>48000</v>
      </c>
      <c r="R31" s="74">
        <f t="shared" si="5"/>
        <v>0</v>
      </c>
      <c r="S31" s="75">
        <f t="shared" si="3"/>
        <v>9.393346379647749E-2</v>
      </c>
      <c r="T31" s="72" t="str">
        <f t="shared" si="4"/>
        <v xml:space="preserve"> -</v>
      </c>
    </row>
    <row r="33" spans="2:14" ht="15.75" thickBot="1" x14ac:dyDescent="0.25"/>
    <row r="34" spans="2:14" ht="24" customHeight="1" thickBot="1" x14ac:dyDescent="0.25">
      <c r="B34" s="135" t="s">
        <v>54</v>
      </c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7"/>
    </row>
    <row r="35" spans="2:14" ht="15.75" thickBot="1" x14ac:dyDescent="0.25"/>
    <row r="36" spans="2:14" ht="20.100000000000001" customHeight="1" thickBot="1" x14ac:dyDescent="0.25">
      <c r="B36" s="138" t="s">
        <v>55</v>
      </c>
      <c r="C36" s="139"/>
      <c r="D36" s="139"/>
      <c r="E36" s="139" t="s">
        <v>17</v>
      </c>
      <c r="F36" s="139"/>
      <c r="G36" s="80" t="s">
        <v>18</v>
      </c>
      <c r="H36" s="139" t="s">
        <v>0</v>
      </c>
      <c r="I36" s="139"/>
      <c r="J36" s="139"/>
      <c r="K36" s="139" t="s">
        <v>56</v>
      </c>
      <c r="L36" s="139"/>
      <c r="M36" s="139"/>
      <c r="N36" s="140"/>
    </row>
    <row r="37" spans="2:14" ht="17.100000000000001" customHeight="1" x14ac:dyDescent="0.2">
      <c r="B37" s="131" t="s">
        <v>57</v>
      </c>
      <c r="C37" s="132"/>
      <c r="D37" s="132"/>
      <c r="E37" s="133" t="s">
        <v>58</v>
      </c>
      <c r="F37" s="133"/>
      <c r="G37" s="133" t="s">
        <v>51</v>
      </c>
      <c r="H37" s="133" t="s">
        <v>50</v>
      </c>
      <c r="I37" s="133"/>
      <c r="J37" s="133"/>
      <c r="K37" s="133" t="s">
        <v>59</v>
      </c>
      <c r="L37" s="133"/>
      <c r="M37" s="133"/>
      <c r="N37" s="134"/>
    </row>
    <row r="38" spans="2:14" ht="114.95" customHeight="1" x14ac:dyDescent="0.2">
      <c r="B38" s="91" t="s">
        <v>60</v>
      </c>
      <c r="C38" s="123"/>
      <c r="D38" s="123"/>
      <c r="E38" s="124"/>
      <c r="F38" s="124"/>
      <c r="G38" s="124"/>
      <c r="H38" s="124"/>
      <c r="I38" s="124"/>
      <c r="J38" s="124"/>
      <c r="K38" s="124"/>
      <c r="L38" s="124"/>
      <c r="M38" s="124"/>
      <c r="N38" s="126"/>
    </row>
    <row r="39" spans="2:14" ht="17.100000000000001" customHeight="1" x14ac:dyDescent="0.2">
      <c r="B39" s="91" t="s">
        <v>61</v>
      </c>
      <c r="C39" s="123"/>
      <c r="D39" s="123"/>
      <c r="E39" s="124" t="s">
        <v>58</v>
      </c>
      <c r="F39" s="124"/>
      <c r="G39" s="124" t="s">
        <v>51</v>
      </c>
      <c r="H39" s="124" t="s">
        <v>50</v>
      </c>
      <c r="I39" s="124"/>
      <c r="J39" s="124"/>
      <c r="K39" s="124" t="s">
        <v>62</v>
      </c>
      <c r="L39" s="124"/>
      <c r="M39" s="124"/>
      <c r="N39" s="126"/>
    </row>
    <row r="40" spans="2:14" ht="90" customHeight="1" x14ac:dyDescent="0.2">
      <c r="B40" s="91" t="s">
        <v>63</v>
      </c>
      <c r="C40" s="123"/>
      <c r="D40" s="123"/>
      <c r="E40" s="124"/>
      <c r="F40" s="124"/>
      <c r="G40" s="124"/>
      <c r="H40" s="124"/>
      <c r="I40" s="124"/>
      <c r="J40" s="124"/>
      <c r="K40" s="124"/>
      <c r="L40" s="124"/>
      <c r="M40" s="124"/>
      <c r="N40" s="126"/>
    </row>
    <row r="41" spans="2:14" ht="17.100000000000001" customHeight="1" x14ac:dyDescent="0.2">
      <c r="B41" s="91" t="s">
        <v>64</v>
      </c>
      <c r="C41" s="123"/>
      <c r="D41" s="123"/>
      <c r="E41" s="124" t="s">
        <v>58</v>
      </c>
      <c r="F41" s="124"/>
      <c r="G41" s="124" t="s">
        <v>51</v>
      </c>
      <c r="H41" s="124" t="s">
        <v>50</v>
      </c>
      <c r="I41" s="124"/>
      <c r="J41" s="124"/>
      <c r="K41" s="124" t="s">
        <v>65</v>
      </c>
      <c r="L41" s="124"/>
      <c r="M41" s="124"/>
      <c r="N41" s="126"/>
    </row>
    <row r="42" spans="2:14" ht="80.099999999999994" customHeight="1" x14ac:dyDescent="0.2">
      <c r="B42" s="91" t="s">
        <v>66</v>
      </c>
      <c r="C42" s="123"/>
      <c r="D42" s="123"/>
      <c r="E42" s="124"/>
      <c r="F42" s="124"/>
      <c r="G42" s="124"/>
      <c r="H42" s="124"/>
      <c r="I42" s="124"/>
      <c r="J42" s="124"/>
      <c r="K42" s="124"/>
      <c r="L42" s="124"/>
      <c r="M42" s="124"/>
      <c r="N42" s="126"/>
    </row>
    <row r="43" spans="2:14" ht="17.100000000000001" customHeight="1" x14ac:dyDescent="0.2">
      <c r="B43" s="91" t="s">
        <v>67</v>
      </c>
      <c r="C43" s="123"/>
      <c r="D43" s="123"/>
      <c r="E43" s="124" t="s">
        <v>58</v>
      </c>
      <c r="F43" s="124"/>
      <c r="G43" s="124" t="s">
        <v>51</v>
      </c>
      <c r="H43" s="124" t="s">
        <v>50</v>
      </c>
      <c r="I43" s="124"/>
      <c r="J43" s="124"/>
      <c r="K43" s="124" t="s">
        <v>65</v>
      </c>
      <c r="L43" s="124"/>
      <c r="M43" s="124"/>
      <c r="N43" s="126"/>
    </row>
    <row r="44" spans="2:14" ht="80.099999999999994" customHeight="1" x14ac:dyDescent="0.2">
      <c r="B44" s="91" t="s">
        <v>68</v>
      </c>
      <c r="C44" s="123"/>
      <c r="D44" s="123"/>
      <c r="E44" s="124"/>
      <c r="F44" s="124"/>
      <c r="G44" s="124"/>
      <c r="H44" s="124"/>
      <c r="I44" s="124"/>
      <c r="J44" s="124"/>
      <c r="K44" s="124"/>
      <c r="L44" s="124"/>
      <c r="M44" s="124"/>
      <c r="N44" s="126"/>
    </row>
    <row r="45" spans="2:14" ht="17.100000000000001" customHeight="1" x14ac:dyDescent="0.2">
      <c r="B45" s="91" t="s">
        <v>69</v>
      </c>
      <c r="C45" s="123"/>
      <c r="D45" s="123"/>
      <c r="E45" s="124" t="s">
        <v>58</v>
      </c>
      <c r="F45" s="124"/>
      <c r="G45" s="124" t="s">
        <v>51</v>
      </c>
      <c r="H45" s="124" t="s">
        <v>50</v>
      </c>
      <c r="I45" s="124"/>
      <c r="J45" s="124"/>
      <c r="K45" s="124" t="s">
        <v>65</v>
      </c>
      <c r="L45" s="124"/>
      <c r="M45" s="124"/>
      <c r="N45" s="126"/>
    </row>
    <row r="46" spans="2:14" ht="90" customHeight="1" x14ac:dyDescent="0.2">
      <c r="B46" s="91" t="s">
        <v>70</v>
      </c>
      <c r="C46" s="123"/>
      <c r="D46" s="123"/>
      <c r="E46" s="124"/>
      <c r="F46" s="124"/>
      <c r="G46" s="124"/>
      <c r="H46" s="124"/>
      <c r="I46" s="124"/>
      <c r="J46" s="124"/>
      <c r="K46" s="124"/>
      <c r="L46" s="124"/>
      <c r="M46" s="124"/>
      <c r="N46" s="126"/>
    </row>
    <row r="47" spans="2:14" ht="17.100000000000001" customHeight="1" x14ac:dyDescent="0.2">
      <c r="B47" s="91" t="s">
        <v>71</v>
      </c>
      <c r="C47" s="123"/>
      <c r="D47" s="123"/>
      <c r="E47" s="124" t="s">
        <v>58</v>
      </c>
      <c r="F47" s="124"/>
      <c r="G47" s="124" t="s">
        <v>51</v>
      </c>
      <c r="H47" s="124" t="s">
        <v>50</v>
      </c>
      <c r="I47" s="124"/>
      <c r="J47" s="124"/>
      <c r="K47" s="124" t="s">
        <v>65</v>
      </c>
      <c r="L47" s="124"/>
      <c r="M47" s="124"/>
      <c r="N47" s="126"/>
    </row>
    <row r="48" spans="2:14" ht="65.099999999999994" customHeight="1" x14ac:dyDescent="0.2">
      <c r="B48" s="91" t="s">
        <v>76</v>
      </c>
      <c r="C48" s="123"/>
      <c r="D48" s="123"/>
      <c r="E48" s="124"/>
      <c r="F48" s="124"/>
      <c r="G48" s="124"/>
      <c r="H48" s="124"/>
      <c r="I48" s="124"/>
      <c r="J48" s="124"/>
      <c r="K48" s="124"/>
      <c r="L48" s="124"/>
      <c r="M48" s="124"/>
      <c r="N48" s="126"/>
    </row>
    <row r="49" spans="2:14" ht="17.100000000000001" customHeight="1" x14ac:dyDescent="0.2">
      <c r="B49" s="91" t="s">
        <v>72</v>
      </c>
      <c r="C49" s="123"/>
      <c r="D49" s="123"/>
      <c r="E49" s="124" t="s">
        <v>58</v>
      </c>
      <c r="F49" s="124"/>
      <c r="G49" s="124" t="s">
        <v>51</v>
      </c>
      <c r="H49" s="124" t="s">
        <v>50</v>
      </c>
      <c r="I49" s="124"/>
      <c r="J49" s="124"/>
      <c r="K49" s="124" t="s">
        <v>65</v>
      </c>
      <c r="L49" s="124"/>
      <c r="M49" s="124"/>
      <c r="N49" s="126"/>
    </row>
    <row r="50" spans="2:14" ht="80.099999999999994" customHeight="1" x14ac:dyDescent="0.2">
      <c r="B50" s="129" t="s">
        <v>73</v>
      </c>
      <c r="C50" s="130"/>
      <c r="D50" s="130"/>
      <c r="E50" s="124"/>
      <c r="F50" s="124"/>
      <c r="G50" s="124"/>
      <c r="H50" s="124"/>
      <c r="I50" s="124"/>
      <c r="J50" s="124"/>
      <c r="K50" s="124"/>
      <c r="L50" s="124"/>
      <c r="M50" s="124"/>
      <c r="N50" s="126"/>
    </row>
    <row r="51" spans="2:14" ht="17.100000000000001" customHeight="1" x14ac:dyDescent="0.2">
      <c r="B51" s="91" t="s">
        <v>74</v>
      </c>
      <c r="C51" s="123"/>
      <c r="D51" s="123"/>
      <c r="E51" s="124" t="s">
        <v>58</v>
      </c>
      <c r="F51" s="124"/>
      <c r="G51" s="124" t="s">
        <v>51</v>
      </c>
      <c r="H51" s="124" t="s">
        <v>50</v>
      </c>
      <c r="I51" s="124"/>
      <c r="J51" s="124"/>
      <c r="K51" s="124" t="s">
        <v>65</v>
      </c>
      <c r="L51" s="124"/>
      <c r="M51" s="124"/>
      <c r="N51" s="126"/>
    </row>
    <row r="52" spans="2:14" ht="125.1" customHeight="1" thickBot="1" x14ac:dyDescent="0.25">
      <c r="B52" s="89" t="s">
        <v>75</v>
      </c>
      <c r="C52" s="128"/>
      <c r="D52" s="128"/>
      <c r="E52" s="125"/>
      <c r="F52" s="125"/>
      <c r="G52" s="125"/>
      <c r="H52" s="125"/>
      <c r="I52" s="125"/>
      <c r="J52" s="125"/>
      <c r="K52" s="125"/>
      <c r="L52" s="125"/>
      <c r="M52" s="125"/>
      <c r="N52" s="127"/>
    </row>
  </sheetData>
  <mergeCells count="78">
    <mergeCell ref="B51:D51"/>
    <mergeCell ref="E51:F52"/>
    <mergeCell ref="G51:G52"/>
    <mergeCell ref="H51:J52"/>
    <mergeCell ref="K51:N52"/>
    <mergeCell ref="B52:D52"/>
    <mergeCell ref="B49:D49"/>
    <mergeCell ref="E49:F50"/>
    <mergeCell ref="G49:G50"/>
    <mergeCell ref="H49:J50"/>
    <mergeCell ref="K49:N50"/>
    <mergeCell ref="B50:D50"/>
    <mergeCell ref="B47:D47"/>
    <mergeCell ref="E47:F48"/>
    <mergeCell ref="G47:G48"/>
    <mergeCell ref="H47:J48"/>
    <mergeCell ref="K47:N48"/>
    <mergeCell ref="B48:D48"/>
    <mergeCell ref="B45:D45"/>
    <mergeCell ref="E45:F46"/>
    <mergeCell ref="G45:G46"/>
    <mergeCell ref="H45:J46"/>
    <mergeCell ref="K45:N46"/>
    <mergeCell ref="B46:D46"/>
    <mergeCell ref="B43:D43"/>
    <mergeCell ref="E43:F44"/>
    <mergeCell ref="G43:G44"/>
    <mergeCell ref="H43:J44"/>
    <mergeCell ref="K43:N44"/>
    <mergeCell ref="B44:D44"/>
    <mergeCell ref="B41:D41"/>
    <mergeCell ref="E41:F42"/>
    <mergeCell ref="G41:G42"/>
    <mergeCell ref="H41:J42"/>
    <mergeCell ref="K41:N42"/>
    <mergeCell ref="B42:D42"/>
    <mergeCell ref="B39:D39"/>
    <mergeCell ref="E39:F40"/>
    <mergeCell ref="G39:G40"/>
    <mergeCell ref="H39:J40"/>
    <mergeCell ref="K39:N40"/>
    <mergeCell ref="B40:D40"/>
    <mergeCell ref="B37:D37"/>
    <mergeCell ref="E37:F38"/>
    <mergeCell ref="G37:G38"/>
    <mergeCell ref="H37:J38"/>
    <mergeCell ref="K37:N38"/>
    <mergeCell ref="B38:D38"/>
    <mergeCell ref="B34:N34"/>
    <mergeCell ref="B36:D36"/>
    <mergeCell ref="E36:F36"/>
    <mergeCell ref="H36:J36"/>
    <mergeCell ref="K36:N36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30"/>
    <mergeCell ref="C12:C16"/>
    <mergeCell ref="D12:D13"/>
    <mergeCell ref="D14:D15"/>
    <mergeCell ref="C18:C30"/>
    <mergeCell ref="D18:D21"/>
    <mergeCell ref="D22:D30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Mónica Castillo</cp:lastModifiedBy>
  <cp:lastPrinted>2010-09-21T16:46:22Z</cp:lastPrinted>
  <dcterms:created xsi:type="dcterms:W3CDTF">2008-07-08T21:30:46Z</dcterms:created>
  <dcterms:modified xsi:type="dcterms:W3CDTF">2019-04-09T15:29:31Z</dcterms:modified>
</cp:coreProperties>
</file>